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PSSF001\ZimmermannA$\Dokumente\Rebenanerkennung\"/>
    </mc:Choice>
  </mc:AlternateContent>
  <bookViews>
    <workbookView xWindow="480" yWindow="105" windowWidth="15180" windowHeight="11895"/>
    <workbookView xWindow="0" yWindow="0" windowWidth="28800" windowHeight="12090"/>
    <workbookView xWindow="0" yWindow="0" windowWidth="28800" windowHeight="12090"/>
    <workbookView xWindow="0" yWindow="0" windowWidth="28800" windowHeight="12090"/>
  </bookViews>
  <sheets>
    <sheet name="Tabelle1" sheetId="1" r:id="rId1"/>
    <sheet name="Tabelle2" sheetId="2" r:id="rId2"/>
    <sheet name="Tabelle3" sheetId="4" r:id="rId3"/>
    <sheet name="Tabelle4" sheetId="5" r:id="rId4"/>
  </sheets>
  <definedNames>
    <definedName name="_101_14_Millardet_et_de_Grasset">Tabelle2!$DM$3:$DM$5</definedName>
    <definedName name="_110_Richter">Tabelle2!$DN$3:$DN$5</definedName>
    <definedName name="_1103_Paulsen">Tabelle2!$DQ$3:$DQ$5</definedName>
    <definedName name="_125AA">Tabelle2!$DC$3:$DC$13</definedName>
    <definedName name="_161_49_Couderc">Tabelle2!$DO$3:$DO$5</definedName>
    <definedName name="_3309">Tabelle2!$DI$3:$DI$6</definedName>
    <definedName name="_420_A_Millardet_et_de_Grasset">Tabelle2!$DP$3:$DP$5</definedName>
    <definedName name="_5BB">Tabelle2!$DD$3:$DD$16</definedName>
    <definedName name="_5C">Tabelle2!$DB$3:$DB$10</definedName>
    <definedName name="_8B">Tabelle2!$DL$3:$DL$9</definedName>
    <definedName name="_abB6">Tabelle2!$J$24:$J$29</definedName>
    <definedName name="_abV8">Tabelle2!$J$22:$J$29</definedName>
    <definedName name="_abZ4">Tabelle2!$J$26:$J$29</definedName>
    <definedName name="_Binova">Tabelle2!$DE$3:$DE$5</definedName>
    <definedName name="_Börner">Tabelle2!$DF$3:$DF$4</definedName>
    <definedName name="_C">#REF!</definedName>
    <definedName name="_Cina">Tabelle2!$DG$3:$DG$4</definedName>
    <definedName name="_Rici">Tabelle2!$DH$3:$DH$4</definedName>
    <definedName name="_SO4">Tabelle2!$DJ$3:$DJ$19</definedName>
    <definedName name="_Sori">Tabelle2!$DK$3:$DK$5</definedName>
    <definedName name="A">#REF!</definedName>
    <definedName name="abBvg7">Tabelle2!$J$23:$J$29</definedName>
    <definedName name="abnaV3">Tabelle2!$J$27:$J$29</definedName>
    <definedName name="abPfZ2">Tabelle2!$J$28:$J$29</definedName>
    <definedName name="abZR1">Tabelle2!$J$29</definedName>
    <definedName name="abZvg5">Tabelle2!$J$25:$J$29</definedName>
    <definedName name="Accent">Tabelle2!$A$3:$A$4</definedName>
    <definedName name="Acolon">Tabelle2!$B$3:$B$4</definedName>
    <definedName name="Albalonga">Tabelle2!$C$3:$C$4</definedName>
    <definedName name="Allegro">Tabelle2!$D$3:$D$4</definedName>
    <definedName name="Arnsburger">Tabelle2!$E$3:$E$4</definedName>
    <definedName name="Auxerrois">Tabelle2!$F$3:$F$17</definedName>
    <definedName name="B">#REF!</definedName>
    <definedName name="Bacchus">Tabelle2!$G$3:$G$5</definedName>
    <definedName name="beantragteKategorie">Tabelle2!$J$21:$J$29</definedName>
    <definedName name="Blauburger">Tabelle2!$H$3:$H$4</definedName>
    <definedName name="Blauer_Frühburgunder">Tabelle2!$I$3:$I$18</definedName>
    <definedName name="Blauer_Limberger">Tabelle2!$J$3:$J$15</definedName>
    <definedName name="Blauer_Portugieser">Tabelle2!$K$3:$K$15</definedName>
    <definedName name="Blauer_Silvaner">Tabelle2!$L$3:$L$4</definedName>
    <definedName name="Blauer_Spätburgunder">Tabelle2!$M$3:$M$77</definedName>
    <definedName name="Blauer_Trollinger">Tabelle2!$N$3:$N$21</definedName>
    <definedName name="Blauer_Zweigelt">Tabelle2!$O$3:$O$4</definedName>
    <definedName name="Bolero">Tabelle2!$P$3:$P$4</definedName>
    <definedName name="Bronner">Tabelle2!$Q$3:$Q$4</definedName>
    <definedName name="Cabernet_Carbon">Tabelle2!$R$3:$R$4</definedName>
    <definedName name="Cabernet_Carol">Tabelle2!$S$3:$S$4</definedName>
    <definedName name="Cabernet_Cortis">Tabelle2!$T$3:$T$4</definedName>
    <definedName name="Cabernet_Cubin">Tabelle2!$U$3:$U$4</definedName>
    <definedName name="Cabernet_Dorio">Tabelle2!$V$3:$V$4</definedName>
    <definedName name="Cabernet_Dorsa">Tabelle2!$W$3:$W$4</definedName>
    <definedName name="Cabernet_Franc">Tabelle2!$X$3:$X$11</definedName>
    <definedName name="Cabernet_Mitos">Tabelle2!$Y$3:$Y$4</definedName>
    <definedName name="Cabernet_Sauvignon">Tabelle2!$Z$3:$Z$4</definedName>
    <definedName name="Calandro">Tabelle2!$AA$3:$AA$4</definedName>
    <definedName name="Chardonnay">Tabelle2!$AB$3:$AB$29</definedName>
    <definedName name="Dakapo">Tabelle2!$AC$3:$AC$4</definedName>
    <definedName name="Deckrot">Tabelle2!$AD$3:$AD$4</definedName>
    <definedName name="Domina">Tabelle2!$AE$3:$AE$5</definedName>
    <definedName name="Dornfelder">Tabelle2!$AF$3:$AF$4</definedName>
    <definedName name="_xlnm.Print_Area" localSheetId="0">Tabelle1!$A$1:$Q$55</definedName>
    <definedName name="Dunkelfelder">Tabelle2!$AG$3:$AG$9</definedName>
    <definedName name="Ehrenbreitsteiner">Tabelle2!$AH$3:$AH$4</definedName>
    <definedName name="Ehrenfelser">Tabelle2!$AI$3:$AI$8</definedName>
    <definedName name="Ertragsrebe">Tabelle2!$A$2:$DA$2</definedName>
    <definedName name="Faberrebe">Tabelle2!$AJ$3:$AJ$4</definedName>
    <definedName name="Findling">Tabelle2!$AK$3:$AK$4</definedName>
    <definedName name="Freisamer">Tabelle2!$AL$3:$AL$4</definedName>
    <definedName name="Früher_roter_Malvasier">Tabelle2!$AM$3:$AM$4</definedName>
    <definedName name="Gelber_Muskateller">Tabelle2!$AN$3:$AN$4</definedName>
    <definedName name="Goldriesling">Tabelle2!$AO$3</definedName>
    <definedName name="Grüner_Silvaner">Tabelle2!$AP$3:$AP$34</definedName>
    <definedName name="Hegel">Tabelle2!$AQ$3:$AQ$4</definedName>
    <definedName name="Helfensteiner">Tabelle2!$AR$3:$AR$4</definedName>
    <definedName name="Helios">Tabelle2!$AS$3:$AS$4</definedName>
    <definedName name="Heroldrebe">Tabelle2!$AT$3:$AT$4</definedName>
    <definedName name="Hibernal">Tabelle2!$AU$3:$AU$4</definedName>
    <definedName name="Hölder">Tabelle2!$AV$3:$AV$4</definedName>
    <definedName name="Huxelrebe">Tabelle2!$AW$3:$AW$4</definedName>
    <definedName name="Johanniter">Tabelle2!$AX$3:$AX$4</definedName>
    <definedName name="Juwel">Tabelle2!$AY$3:$AY$4</definedName>
    <definedName name="Kanzler">Tabelle2!$AZ$3:$AZ$4</definedName>
    <definedName name="Kategorie">Tabelle2!#REF!</definedName>
    <definedName name="Kerner">Tabelle2!$BA$3:$BA$5</definedName>
    <definedName name="Kernling">Tabelle2!$BB$3:$BB$4</definedName>
    <definedName name="Klone">Tabelle2!$A$21:$A$694</definedName>
    <definedName name="KloneErtragsrebe">Tabelle2!$D$21:$D$622</definedName>
    <definedName name="KloneUnterlagsrebe">Tabelle2!$G$21:$G$92</definedName>
    <definedName name="Mariensteiner">Tabelle2!$BC$3:$BC$4</definedName>
    <definedName name="Merlot">Tabelle2!$BD$3:$BD$16</definedName>
    <definedName name="Merzling">Tabelle2!$BE$3:$BE$4</definedName>
    <definedName name="Monarch">Tabelle2!$BF$3:$BF$4</definedName>
    <definedName name="Morio_Muskat">Tabelle2!$BG$3:$BG$5</definedName>
    <definedName name="Müller_Thurgau">Tabelle2!$BJ$3:$BJ$59</definedName>
    <definedName name="Müllerrebe">Tabelle2!$BK$3:$BK$18</definedName>
    <definedName name="Muskat_Ottonel">Tabelle2!$BH$3:$BH$12</definedName>
    <definedName name="Muskat_Trollinger">Tabelle2!$BI$3:$BI$5</definedName>
    <definedName name="Neronet">Tabelle2!$BL$3:$BL$4</definedName>
    <definedName name="Nobling">Tabelle2!$BM$3:$BM$6</definedName>
    <definedName name="Optima">Tabelle2!$BN$3:$BN$4</definedName>
    <definedName name="Orion">Tabelle2!$BO$3:$BO$4</definedName>
    <definedName name="Ortega">Tabelle2!$BP$3:$BP$5</definedName>
    <definedName name="Osteiner">Tabelle2!$BQ$3:$BQ$4</definedName>
    <definedName name="Palas">Tabelle2!$BR$3:$BR$4</definedName>
    <definedName name="Perle">Tabelle2!$BS$3:$BS$4</definedName>
    <definedName name="Phoenix">Tabelle2!$BT$3:$BT$4</definedName>
    <definedName name="Phoenix3">Tabelle2!$BT$3:$BT$4</definedName>
    <definedName name="Piroso">Tabelle2!$BU$3:$BU$4</definedName>
    <definedName name="Prinzipal">Tabelle2!$BV$3:$BV$4</definedName>
    <definedName name="Prior">Tabelle2!$BW$3:$BW$4</definedName>
    <definedName name="Reben">Tabelle2!$A$2:$DQ$2</definedName>
    <definedName name="Reberger">Tabelle2!$BX$3:$BX$4</definedName>
    <definedName name="Regent">Tabelle2!$BY$3:$BY$4</definedName>
    <definedName name="Regner">Tabelle2!$BZ$3:$BZ$4</definedName>
    <definedName name="Reichensteiner">Tabelle2!$CA$3:$CA$5</definedName>
    <definedName name="Rieslaner">Tabelle2!$CB$3:$CB$5</definedName>
    <definedName name="Rondo">Tabelle2!$CC$3:$CC$9</definedName>
    <definedName name="Rotberger">Tabelle2!$CD$3:$CD$11</definedName>
    <definedName name="Roter_Elbling">Tabelle2!$CE$3:$CE$9</definedName>
    <definedName name="Roter_Gutedel">Tabelle2!$CF$3:$CF$6</definedName>
    <definedName name="Roter_Muskateller">Tabelle2!$CG$3:$CG$4</definedName>
    <definedName name="Roter_Traminer">Tabelle2!$CH$3:$CH$20</definedName>
    <definedName name="Rubinet">Tabelle2!$CI$3:$CI$4</definedName>
    <definedName name="Ruländer">Tabelle2!$CJ$3:$CJ$35</definedName>
    <definedName name="Saphira">Tabelle2!$CK$3:$CK$4</definedName>
    <definedName name="Scheurebe">Tabelle2!$CL$3:$CL$13</definedName>
    <definedName name="Schönburger">Tabelle2!$CM$3:$CM$4</definedName>
    <definedName name="Siegerrebe">Tabelle2!$CN$3:$CN$4</definedName>
    <definedName name="Silcher">Tabelle2!$CO$3:$CO$4</definedName>
    <definedName name="Sirius">Tabelle2!$CP$3:$CP$4</definedName>
    <definedName name="Solaris">Tabelle2!$CQ$3:$CQ$4</definedName>
    <definedName name="St._Laurent">Tabelle2!$CR$3:$CR$9</definedName>
    <definedName name="Staufer">Tabelle2!$CS$3:$CS$4</definedName>
    <definedName name="Tauberschwarz">Tabelle2!$CT$3:$CT$4</definedName>
    <definedName name="Unterlagsrebe">Tabelle2!$DB$2:$DQ$2</definedName>
    <definedName name="Villaris">Tabelle2!$CU$3:$CU$4</definedName>
    <definedName name="Weißer_Burgunder">Tabelle2!$CV$3:$CV$25</definedName>
    <definedName name="Weißer_Elbling">Tabelle2!$CW$3:$CW$10</definedName>
    <definedName name="Weißer_Gutedel">Tabelle2!$CX$3:$CX$11</definedName>
    <definedName name="Weißer_Riesling">Tabelle2!$CY$3:$CY$78</definedName>
    <definedName name="Wildmuskat">Tabelle2!$CZ$3:$CZ$4</definedName>
    <definedName name="Würzer">Tabelle2!$DA$3:$DA$4</definedName>
  </definedNames>
  <calcPr calcId="162913"/>
</workbook>
</file>

<file path=xl/calcChain.xml><?xml version="1.0" encoding="utf-8"?>
<calcChain xmlns="http://schemas.openxmlformats.org/spreadsheetml/2006/main">
  <c r="Q18" i="5" l="1"/>
  <c r="Q16" i="5"/>
  <c r="Q20" i="5"/>
  <c r="U18" i="5"/>
  <c r="U16" i="5"/>
  <c r="U20" i="5"/>
  <c r="T18" i="5"/>
  <c r="T16" i="5"/>
  <c r="T20" i="5"/>
  <c r="S18" i="5"/>
  <c r="S16" i="5"/>
  <c r="S20" i="5"/>
  <c r="R18" i="5"/>
  <c r="R16" i="5"/>
  <c r="R20" i="5"/>
  <c r="P18" i="5"/>
  <c r="P16" i="5"/>
  <c r="P20" i="5"/>
  <c r="O18" i="5"/>
  <c r="O16" i="5"/>
  <c r="O20" i="5"/>
  <c r="N18" i="5"/>
  <c r="N16" i="5"/>
  <c r="P19" i="5" s="1"/>
  <c r="N20" i="5"/>
  <c r="M18" i="5"/>
  <c r="M16" i="5"/>
  <c r="M20" i="5"/>
  <c r="L18" i="5"/>
  <c r="L16" i="5"/>
  <c r="L20" i="5"/>
  <c r="J18" i="5"/>
  <c r="J16" i="5"/>
  <c r="J20" i="5"/>
  <c r="I18" i="5"/>
  <c r="I16" i="5"/>
  <c r="I20" i="5"/>
  <c r="H18" i="5"/>
  <c r="H16" i="5"/>
  <c r="H20" i="5"/>
  <c r="G18" i="5"/>
  <c r="G16" i="5"/>
  <c r="G20" i="5"/>
  <c r="F18" i="5"/>
  <c r="F16" i="5"/>
  <c r="F20" i="5"/>
  <c r="E18" i="5"/>
  <c r="E16" i="5"/>
  <c r="E20" i="5"/>
  <c r="K20" i="5"/>
  <c r="D20" i="5"/>
  <c r="D18" i="5"/>
  <c r="D16" i="5"/>
  <c r="C20" i="5"/>
  <c r="B20" i="5"/>
  <c r="K18" i="5"/>
  <c r="M19" i="5" s="1"/>
  <c r="C18" i="5"/>
  <c r="E19" i="5" s="1"/>
  <c r="K16" i="5"/>
  <c r="C16" i="5"/>
  <c r="B16" i="5"/>
  <c r="B18" i="5"/>
  <c r="J159" i="4"/>
  <c r="K159" i="4" s="1"/>
  <c r="J160" i="4"/>
  <c r="K160" i="4" s="1"/>
  <c r="J161" i="4"/>
  <c r="K161" i="4" s="1"/>
  <c r="A159" i="4"/>
  <c r="B159" i="4" s="1"/>
  <c r="A160" i="4"/>
  <c r="B160" i="4" s="1"/>
  <c r="A161" i="4"/>
  <c r="B161" i="4" s="1"/>
  <c r="J140" i="4"/>
  <c r="K140" i="4" s="1"/>
  <c r="J141" i="4"/>
  <c r="K141" i="4" s="1"/>
  <c r="J142" i="4"/>
  <c r="K142" i="4" s="1"/>
  <c r="J143" i="4"/>
  <c r="K143" i="4" s="1"/>
  <c r="J144" i="4"/>
  <c r="K144" i="4" s="1"/>
  <c r="J145" i="4"/>
  <c r="K145" i="4" s="1"/>
  <c r="J146" i="4"/>
  <c r="K146" i="4" s="1"/>
  <c r="J147" i="4"/>
  <c r="K147" i="4" s="1"/>
  <c r="J148" i="4"/>
  <c r="K148" i="4" s="1"/>
  <c r="J149" i="4"/>
  <c r="K149" i="4" s="1"/>
  <c r="J150" i="4"/>
  <c r="K150" i="4" s="1"/>
  <c r="J151" i="4"/>
  <c r="K151" i="4" s="1"/>
  <c r="J152" i="4"/>
  <c r="K152" i="4" s="1"/>
  <c r="J153" i="4"/>
  <c r="K153" i="4" s="1"/>
  <c r="J154" i="4"/>
  <c r="K154" i="4" s="1"/>
  <c r="J155" i="4"/>
  <c r="K155" i="4" s="1"/>
  <c r="J156" i="4"/>
  <c r="K156" i="4" s="1"/>
  <c r="J157" i="4"/>
  <c r="K157" i="4" s="1"/>
  <c r="A140" i="4"/>
  <c r="B140" i="4" s="1"/>
  <c r="A141" i="4"/>
  <c r="B141" i="4" s="1"/>
  <c r="A142" i="4"/>
  <c r="B142" i="4" s="1"/>
  <c r="A143" i="4"/>
  <c r="B143" i="4" s="1"/>
  <c r="A144" i="4"/>
  <c r="B144" i="4" s="1"/>
  <c r="A145" i="4"/>
  <c r="B145" i="4" s="1"/>
  <c r="A146" i="4"/>
  <c r="B146" i="4" s="1"/>
  <c r="A147" i="4"/>
  <c r="B147" i="4" s="1"/>
  <c r="A148" i="4"/>
  <c r="B148" i="4" s="1"/>
  <c r="A149" i="4"/>
  <c r="B149" i="4" s="1"/>
  <c r="A150" i="4"/>
  <c r="B150" i="4" s="1"/>
  <c r="A151" i="4"/>
  <c r="B151" i="4" s="1"/>
  <c r="A152" i="4"/>
  <c r="B152" i="4" s="1"/>
  <c r="A153" i="4"/>
  <c r="B153" i="4" s="1"/>
  <c r="A154" i="4"/>
  <c r="B154" i="4" s="1"/>
  <c r="A155" i="4"/>
  <c r="B155" i="4" s="1"/>
  <c r="A156" i="4"/>
  <c r="B156" i="4" s="1"/>
  <c r="A157" i="4"/>
  <c r="B157" i="4" s="1"/>
  <c r="S136" i="4"/>
  <c r="T136" i="4" s="1"/>
  <c r="S137" i="4"/>
  <c r="T137" i="4" s="1"/>
  <c r="S138" i="4"/>
  <c r="T138" i="4" s="1"/>
  <c r="J136" i="4"/>
  <c r="K136" i="4" s="1"/>
  <c r="J137" i="4"/>
  <c r="K137" i="4" s="1"/>
  <c r="J138" i="4"/>
  <c r="K138" i="4" s="1"/>
  <c r="A136" i="4"/>
  <c r="B136" i="4" s="1"/>
  <c r="A137" i="4"/>
  <c r="B137" i="4" s="1"/>
  <c r="A138" i="4"/>
  <c r="B138" i="4" s="1"/>
  <c r="S117" i="4"/>
  <c r="T117" i="4" s="1"/>
  <c r="S118" i="4"/>
  <c r="T118" i="4" s="1"/>
  <c r="S119" i="4"/>
  <c r="T119" i="4" s="1"/>
  <c r="S120" i="4"/>
  <c r="T120" i="4" s="1"/>
  <c r="S121" i="4"/>
  <c r="T121" i="4" s="1"/>
  <c r="S122" i="4"/>
  <c r="T122" i="4" s="1"/>
  <c r="S123" i="4"/>
  <c r="T123" i="4" s="1"/>
  <c r="S124" i="4"/>
  <c r="T124" i="4" s="1"/>
  <c r="S125" i="4"/>
  <c r="T125" i="4" s="1"/>
  <c r="S126" i="4"/>
  <c r="T126" i="4" s="1"/>
  <c r="S127" i="4"/>
  <c r="T127" i="4" s="1"/>
  <c r="S128" i="4"/>
  <c r="T128" i="4" s="1"/>
  <c r="S129" i="4"/>
  <c r="T129" i="4" s="1"/>
  <c r="S130" i="4"/>
  <c r="T130" i="4" s="1"/>
  <c r="S131" i="4"/>
  <c r="T131" i="4" s="1"/>
  <c r="S132" i="4"/>
  <c r="T132" i="4" s="1"/>
  <c r="S133" i="4"/>
  <c r="T133" i="4" s="1"/>
  <c r="S134" i="4"/>
  <c r="T134" i="4" s="1"/>
  <c r="J117" i="4"/>
  <c r="K117" i="4" s="1"/>
  <c r="J118" i="4"/>
  <c r="K118" i="4" s="1"/>
  <c r="J119" i="4"/>
  <c r="K119" i="4" s="1"/>
  <c r="J120" i="4"/>
  <c r="K120" i="4" s="1"/>
  <c r="J121" i="4"/>
  <c r="K121" i="4" s="1"/>
  <c r="J122" i="4"/>
  <c r="K122" i="4" s="1"/>
  <c r="J123" i="4"/>
  <c r="K123" i="4" s="1"/>
  <c r="J124" i="4"/>
  <c r="K124" i="4" s="1"/>
  <c r="J125" i="4"/>
  <c r="K125" i="4" s="1"/>
  <c r="J126" i="4"/>
  <c r="K126" i="4" s="1"/>
  <c r="J127" i="4"/>
  <c r="K127" i="4" s="1"/>
  <c r="J128" i="4"/>
  <c r="K128" i="4" s="1"/>
  <c r="J129" i="4"/>
  <c r="K129" i="4" s="1"/>
  <c r="J130" i="4"/>
  <c r="K130" i="4" s="1"/>
  <c r="J131" i="4"/>
  <c r="K131" i="4" s="1"/>
  <c r="J132" i="4"/>
  <c r="K132" i="4" s="1"/>
  <c r="J133" i="4"/>
  <c r="K133" i="4" s="1"/>
  <c r="J134" i="4"/>
  <c r="K134" i="4" s="1"/>
  <c r="A117" i="4"/>
  <c r="B117" i="4" s="1"/>
  <c r="A118" i="4"/>
  <c r="B118" i="4" s="1"/>
  <c r="A119" i="4"/>
  <c r="B119" i="4" s="1"/>
  <c r="A120" i="4"/>
  <c r="B120" i="4" s="1"/>
  <c r="A121" i="4"/>
  <c r="B121" i="4" s="1"/>
  <c r="A122" i="4"/>
  <c r="B122" i="4" s="1"/>
  <c r="A123" i="4"/>
  <c r="B123" i="4" s="1"/>
  <c r="A124" i="4"/>
  <c r="B124" i="4" s="1"/>
  <c r="A125" i="4"/>
  <c r="B125" i="4" s="1"/>
  <c r="A126" i="4"/>
  <c r="B126" i="4" s="1"/>
  <c r="A127" i="4"/>
  <c r="B127" i="4" s="1"/>
  <c r="A128" i="4"/>
  <c r="B128" i="4" s="1"/>
  <c r="A129" i="4"/>
  <c r="B129" i="4" s="1"/>
  <c r="A130" i="4"/>
  <c r="B130" i="4" s="1"/>
  <c r="A131" i="4"/>
  <c r="B131" i="4" s="1"/>
  <c r="A132" i="4"/>
  <c r="B132" i="4" s="1"/>
  <c r="A133" i="4"/>
  <c r="B133" i="4" s="1"/>
  <c r="A134" i="4"/>
  <c r="B134" i="4" s="1"/>
  <c r="S113" i="4"/>
  <c r="T113" i="4" s="1"/>
  <c r="S114" i="4"/>
  <c r="T114" i="4" s="1"/>
  <c r="S115" i="4"/>
  <c r="T115" i="4" s="1"/>
  <c r="J113" i="4"/>
  <c r="K113" i="4" s="1"/>
  <c r="J114" i="4"/>
  <c r="K114" i="4" s="1"/>
  <c r="J115" i="4"/>
  <c r="K115" i="4" s="1"/>
  <c r="A113" i="4"/>
  <c r="B113" i="4" s="1"/>
  <c r="A114" i="4"/>
  <c r="B114" i="4" s="1"/>
  <c r="A115" i="4"/>
  <c r="B115" i="4" s="1"/>
  <c r="S94" i="4"/>
  <c r="T94" i="4" s="1"/>
  <c r="S95" i="4"/>
  <c r="T95" i="4" s="1"/>
  <c r="S96" i="4"/>
  <c r="T96" i="4" s="1"/>
  <c r="S97" i="4"/>
  <c r="T97" i="4" s="1"/>
  <c r="S98" i="4"/>
  <c r="T98" i="4" s="1"/>
  <c r="S99" i="4"/>
  <c r="T99" i="4" s="1"/>
  <c r="S100" i="4"/>
  <c r="T100" i="4" s="1"/>
  <c r="S101" i="4"/>
  <c r="T101" i="4" s="1"/>
  <c r="S102" i="4"/>
  <c r="T102" i="4" s="1"/>
  <c r="S103" i="4"/>
  <c r="T103" i="4" s="1"/>
  <c r="S104" i="4"/>
  <c r="T104" i="4" s="1"/>
  <c r="S105" i="4"/>
  <c r="T105" i="4" s="1"/>
  <c r="S106" i="4"/>
  <c r="T106" i="4" s="1"/>
  <c r="S107" i="4"/>
  <c r="T107" i="4" s="1"/>
  <c r="S108" i="4"/>
  <c r="T108" i="4" s="1"/>
  <c r="S109" i="4"/>
  <c r="T109" i="4" s="1"/>
  <c r="S110" i="4"/>
  <c r="T110" i="4" s="1"/>
  <c r="S111" i="4"/>
  <c r="T111" i="4" s="1"/>
  <c r="J94" i="4"/>
  <c r="K94" i="4" s="1"/>
  <c r="J95" i="4"/>
  <c r="K95" i="4" s="1"/>
  <c r="J96" i="4"/>
  <c r="K96" i="4" s="1"/>
  <c r="J97" i="4"/>
  <c r="K97" i="4" s="1"/>
  <c r="J98" i="4"/>
  <c r="K98" i="4" s="1"/>
  <c r="J99" i="4"/>
  <c r="K99" i="4" s="1"/>
  <c r="J100" i="4"/>
  <c r="K100" i="4" s="1"/>
  <c r="J101" i="4"/>
  <c r="K101" i="4" s="1"/>
  <c r="J102" i="4"/>
  <c r="K102" i="4" s="1"/>
  <c r="J103" i="4"/>
  <c r="K103" i="4" s="1"/>
  <c r="J104" i="4"/>
  <c r="K104" i="4" s="1"/>
  <c r="J105" i="4"/>
  <c r="K105" i="4" s="1"/>
  <c r="J106" i="4"/>
  <c r="K106" i="4" s="1"/>
  <c r="J107" i="4"/>
  <c r="K107" i="4" s="1"/>
  <c r="J108" i="4"/>
  <c r="K108" i="4" s="1"/>
  <c r="J109" i="4"/>
  <c r="K109" i="4" s="1"/>
  <c r="J110" i="4"/>
  <c r="K110" i="4" s="1"/>
  <c r="J111" i="4"/>
  <c r="K111" i="4" s="1"/>
  <c r="A94" i="4"/>
  <c r="B94" i="4" s="1"/>
  <c r="A95" i="4"/>
  <c r="B95" i="4" s="1"/>
  <c r="A96" i="4"/>
  <c r="B96" i="4" s="1"/>
  <c r="A97" i="4"/>
  <c r="B97" i="4" s="1"/>
  <c r="A98" i="4"/>
  <c r="B98" i="4" s="1"/>
  <c r="A99" i="4"/>
  <c r="B99" i="4" s="1"/>
  <c r="A100" i="4"/>
  <c r="B100" i="4" s="1"/>
  <c r="A101" i="4"/>
  <c r="B101" i="4" s="1"/>
  <c r="A102" i="4"/>
  <c r="B102" i="4" s="1"/>
  <c r="A103" i="4"/>
  <c r="B103" i="4" s="1"/>
  <c r="A104" i="4"/>
  <c r="B104" i="4" s="1"/>
  <c r="A105" i="4"/>
  <c r="B105" i="4" s="1"/>
  <c r="A106" i="4"/>
  <c r="B106" i="4" s="1"/>
  <c r="A107" i="4"/>
  <c r="B107" i="4" s="1"/>
  <c r="A108" i="4"/>
  <c r="B108" i="4" s="1"/>
  <c r="A109" i="4"/>
  <c r="B109" i="4" s="1"/>
  <c r="A110" i="4"/>
  <c r="B110" i="4" s="1"/>
  <c r="A111" i="4"/>
  <c r="B111" i="4" s="1"/>
  <c r="S90" i="4"/>
  <c r="T90" i="4" s="1"/>
  <c r="S91" i="4"/>
  <c r="T91" i="4" s="1"/>
  <c r="S92" i="4"/>
  <c r="T92" i="4" s="1"/>
  <c r="J90" i="4"/>
  <c r="K90" i="4" s="1"/>
  <c r="J91" i="4"/>
  <c r="K91" i="4" s="1"/>
  <c r="J92" i="4"/>
  <c r="K92" i="4" s="1"/>
  <c r="A90" i="4"/>
  <c r="B90" i="4" s="1"/>
  <c r="A91" i="4"/>
  <c r="B91" i="4" s="1"/>
  <c r="A92" i="4"/>
  <c r="B92" i="4" s="1"/>
  <c r="S71" i="4"/>
  <c r="T71" i="4" s="1"/>
  <c r="S72" i="4"/>
  <c r="T72" i="4" s="1"/>
  <c r="S73" i="4"/>
  <c r="T73" i="4" s="1"/>
  <c r="S74" i="4"/>
  <c r="T74" i="4" s="1"/>
  <c r="S75" i="4"/>
  <c r="T75" i="4" s="1"/>
  <c r="S76" i="4"/>
  <c r="T76" i="4" s="1"/>
  <c r="S77" i="4"/>
  <c r="T77" i="4" s="1"/>
  <c r="S78" i="4"/>
  <c r="T78" i="4" s="1"/>
  <c r="S79" i="4"/>
  <c r="T79" i="4" s="1"/>
  <c r="S80" i="4"/>
  <c r="T80" i="4" s="1"/>
  <c r="S81" i="4"/>
  <c r="T81" i="4" s="1"/>
  <c r="S82" i="4"/>
  <c r="T82" i="4" s="1"/>
  <c r="S83" i="4"/>
  <c r="T83" i="4" s="1"/>
  <c r="S84" i="4"/>
  <c r="T84" i="4" s="1"/>
  <c r="S85" i="4"/>
  <c r="T85" i="4" s="1"/>
  <c r="S86" i="4"/>
  <c r="T86" i="4" s="1"/>
  <c r="S87" i="4"/>
  <c r="T87" i="4" s="1"/>
  <c r="S88" i="4"/>
  <c r="T88" i="4" s="1"/>
  <c r="J71" i="4"/>
  <c r="K71" i="4" s="1"/>
  <c r="J72" i="4"/>
  <c r="K72" i="4" s="1"/>
  <c r="J73" i="4"/>
  <c r="K73" i="4" s="1"/>
  <c r="J74" i="4"/>
  <c r="K74" i="4" s="1"/>
  <c r="J75" i="4"/>
  <c r="K75" i="4" s="1"/>
  <c r="J76" i="4"/>
  <c r="K76" i="4" s="1"/>
  <c r="J77" i="4"/>
  <c r="K77" i="4" s="1"/>
  <c r="J78" i="4"/>
  <c r="K78" i="4" s="1"/>
  <c r="J79" i="4"/>
  <c r="K79" i="4" s="1"/>
  <c r="J80" i="4"/>
  <c r="K80" i="4" s="1"/>
  <c r="J81" i="4"/>
  <c r="K81" i="4" s="1"/>
  <c r="J82" i="4"/>
  <c r="K82" i="4" s="1"/>
  <c r="J83" i="4"/>
  <c r="K83" i="4" s="1"/>
  <c r="J84" i="4"/>
  <c r="K84" i="4" s="1"/>
  <c r="J85" i="4"/>
  <c r="K85" i="4" s="1"/>
  <c r="J86" i="4"/>
  <c r="K86" i="4" s="1"/>
  <c r="J87" i="4"/>
  <c r="K87" i="4" s="1"/>
  <c r="J88" i="4"/>
  <c r="K88" i="4" s="1"/>
  <c r="A71" i="4"/>
  <c r="B71" i="4" s="1"/>
  <c r="A72" i="4"/>
  <c r="B72" i="4" s="1"/>
  <c r="A73" i="4"/>
  <c r="B73" i="4" s="1"/>
  <c r="A74" i="4"/>
  <c r="B74" i="4" s="1"/>
  <c r="A75" i="4"/>
  <c r="B75" i="4" s="1"/>
  <c r="A76" i="4"/>
  <c r="B76" i="4" s="1"/>
  <c r="A77" i="4"/>
  <c r="B77" i="4" s="1"/>
  <c r="A78" i="4"/>
  <c r="B78" i="4" s="1"/>
  <c r="A79" i="4"/>
  <c r="B79" i="4" s="1"/>
  <c r="A80" i="4"/>
  <c r="B80" i="4" s="1"/>
  <c r="A81" i="4"/>
  <c r="B81" i="4" s="1"/>
  <c r="A82" i="4"/>
  <c r="B82" i="4" s="1"/>
  <c r="A83" i="4"/>
  <c r="B83" i="4" s="1"/>
  <c r="A84" i="4"/>
  <c r="B84" i="4" s="1"/>
  <c r="A85" i="4"/>
  <c r="B85" i="4" s="1"/>
  <c r="A86" i="4"/>
  <c r="B86" i="4" s="1"/>
  <c r="A87" i="4"/>
  <c r="B87" i="4" s="1"/>
  <c r="A88" i="4"/>
  <c r="B88" i="4" s="1"/>
  <c r="S67" i="4"/>
  <c r="T67" i="4" s="1"/>
  <c r="S68" i="4"/>
  <c r="T68" i="4" s="1"/>
  <c r="S69" i="4"/>
  <c r="T69" i="4" s="1"/>
  <c r="J67" i="4"/>
  <c r="K67" i="4" s="1"/>
  <c r="J68" i="4"/>
  <c r="K68" i="4" s="1"/>
  <c r="J69" i="4"/>
  <c r="K69" i="4" s="1"/>
  <c r="A67" i="4"/>
  <c r="B67" i="4" s="1"/>
  <c r="A68" i="4"/>
  <c r="B68" i="4" s="1"/>
  <c r="A69" i="4"/>
  <c r="B69" i="4" s="1"/>
  <c r="S48" i="4"/>
  <c r="T48" i="4" s="1"/>
  <c r="S49" i="4"/>
  <c r="T49" i="4" s="1"/>
  <c r="S50" i="4"/>
  <c r="T50" i="4" s="1"/>
  <c r="S51" i="4"/>
  <c r="T51" i="4" s="1"/>
  <c r="S52" i="4"/>
  <c r="T52" i="4" s="1"/>
  <c r="S53" i="4"/>
  <c r="T53" i="4" s="1"/>
  <c r="S54" i="4"/>
  <c r="T54" i="4" s="1"/>
  <c r="S55" i="4"/>
  <c r="T55" i="4" s="1"/>
  <c r="S56" i="4"/>
  <c r="T56" i="4" s="1"/>
  <c r="S57" i="4"/>
  <c r="T57" i="4" s="1"/>
  <c r="S58" i="4"/>
  <c r="T58" i="4" s="1"/>
  <c r="S59" i="4"/>
  <c r="T59" i="4" s="1"/>
  <c r="S60" i="4"/>
  <c r="T60" i="4" s="1"/>
  <c r="S61" i="4"/>
  <c r="T61" i="4" s="1"/>
  <c r="S62" i="4"/>
  <c r="T62" i="4" s="1"/>
  <c r="S63" i="4"/>
  <c r="T63" i="4" s="1"/>
  <c r="S64" i="4"/>
  <c r="T64" i="4" s="1"/>
  <c r="S65" i="4"/>
  <c r="T65" i="4" s="1"/>
  <c r="J48" i="4"/>
  <c r="K48" i="4" s="1"/>
  <c r="J49" i="4"/>
  <c r="K49" i="4" s="1"/>
  <c r="J50" i="4"/>
  <c r="K50" i="4" s="1"/>
  <c r="J51" i="4"/>
  <c r="K51" i="4" s="1"/>
  <c r="J52" i="4"/>
  <c r="K52" i="4" s="1"/>
  <c r="J53" i="4"/>
  <c r="K53" i="4" s="1"/>
  <c r="J54" i="4"/>
  <c r="K54" i="4" s="1"/>
  <c r="J55" i="4"/>
  <c r="K55" i="4" s="1"/>
  <c r="J56" i="4"/>
  <c r="K56" i="4" s="1"/>
  <c r="J57" i="4"/>
  <c r="K57" i="4" s="1"/>
  <c r="J58" i="4"/>
  <c r="K58" i="4" s="1"/>
  <c r="J59" i="4"/>
  <c r="K59" i="4" s="1"/>
  <c r="J60" i="4"/>
  <c r="K60" i="4" s="1"/>
  <c r="J61" i="4"/>
  <c r="K61" i="4" s="1"/>
  <c r="J62" i="4"/>
  <c r="K62" i="4" s="1"/>
  <c r="J63" i="4"/>
  <c r="K63" i="4" s="1"/>
  <c r="J64" i="4"/>
  <c r="K64" i="4" s="1"/>
  <c r="J65" i="4"/>
  <c r="K65" i="4" s="1"/>
  <c r="A48" i="4"/>
  <c r="B48" i="4" s="1"/>
  <c r="A49" i="4"/>
  <c r="B49" i="4" s="1"/>
  <c r="A50" i="4"/>
  <c r="B50" i="4" s="1"/>
  <c r="A51" i="4"/>
  <c r="B51" i="4" s="1"/>
  <c r="A52" i="4"/>
  <c r="B52" i="4" s="1"/>
  <c r="A53" i="4"/>
  <c r="B53" i="4" s="1"/>
  <c r="A54" i="4"/>
  <c r="B54" i="4" s="1"/>
  <c r="A55" i="4"/>
  <c r="B55" i="4" s="1"/>
  <c r="A56" i="4"/>
  <c r="B56" i="4" s="1"/>
  <c r="A57" i="4"/>
  <c r="B57" i="4" s="1"/>
  <c r="A58" i="4"/>
  <c r="B58" i="4" s="1"/>
  <c r="A59" i="4"/>
  <c r="B59" i="4" s="1"/>
  <c r="A60" i="4"/>
  <c r="B60" i="4" s="1"/>
  <c r="A61" i="4"/>
  <c r="B61" i="4" s="1"/>
  <c r="A62" i="4"/>
  <c r="B62" i="4" s="1"/>
  <c r="A63" i="4"/>
  <c r="B63" i="4" s="1"/>
  <c r="A64" i="4"/>
  <c r="B64" i="4" s="1"/>
  <c r="A65" i="4"/>
  <c r="B65" i="4" s="1"/>
  <c r="S44" i="4"/>
  <c r="T44" i="4" s="1"/>
  <c r="S45" i="4"/>
  <c r="T45" i="4" s="1"/>
  <c r="S46" i="4"/>
  <c r="T46" i="4" s="1"/>
  <c r="J44" i="4"/>
  <c r="K44" i="4" s="1"/>
  <c r="J45" i="4"/>
  <c r="K45" i="4" s="1"/>
  <c r="J46" i="4"/>
  <c r="K46" i="4" s="1"/>
  <c r="A44" i="4"/>
  <c r="B44" i="4" s="1"/>
  <c r="A45" i="4"/>
  <c r="B45" i="4" s="1"/>
  <c r="A46" i="4"/>
  <c r="B46" i="4" s="1"/>
  <c r="S25" i="4"/>
  <c r="T25" i="4" s="1"/>
  <c r="S26" i="4"/>
  <c r="T26" i="4" s="1"/>
  <c r="S27" i="4"/>
  <c r="T27" i="4" s="1"/>
  <c r="S28" i="4"/>
  <c r="T28" i="4" s="1"/>
  <c r="S29" i="4"/>
  <c r="T29" i="4" s="1"/>
  <c r="S30" i="4"/>
  <c r="T30" i="4" s="1"/>
  <c r="S31" i="4"/>
  <c r="T31" i="4" s="1"/>
  <c r="S32" i="4"/>
  <c r="T32" i="4" s="1"/>
  <c r="S33" i="4"/>
  <c r="T33" i="4" s="1"/>
  <c r="S34" i="4"/>
  <c r="T34" i="4" s="1"/>
  <c r="S35" i="4"/>
  <c r="T35" i="4" s="1"/>
  <c r="S36" i="4"/>
  <c r="T36" i="4" s="1"/>
  <c r="S37" i="4"/>
  <c r="T37" i="4" s="1"/>
  <c r="S38" i="4"/>
  <c r="T38" i="4" s="1"/>
  <c r="S39" i="4"/>
  <c r="T39" i="4" s="1"/>
  <c r="S40" i="4"/>
  <c r="T40" i="4" s="1"/>
  <c r="S41" i="4"/>
  <c r="T41" i="4" s="1"/>
  <c r="S42" i="4"/>
  <c r="T42" i="4" s="1"/>
  <c r="J25" i="4"/>
  <c r="K25" i="4" s="1"/>
  <c r="J26" i="4"/>
  <c r="K26" i="4" s="1"/>
  <c r="J27" i="4"/>
  <c r="K27" i="4" s="1"/>
  <c r="J28" i="4"/>
  <c r="K28" i="4" s="1"/>
  <c r="J29" i="4"/>
  <c r="K29" i="4" s="1"/>
  <c r="J30" i="4"/>
  <c r="K30" i="4" s="1"/>
  <c r="J31" i="4"/>
  <c r="K31" i="4" s="1"/>
  <c r="J32" i="4"/>
  <c r="K32" i="4" s="1"/>
  <c r="J33" i="4"/>
  <c r="K33" i="4" s="1"/>
  <c r="J34" i="4"/>
  <c r="K34" i="4" s="1"/>
  <c r="J35" i="4"/>
  <c r="K35" i="4" s="1"/>
  <c r="J36" i="4"/>
  <c r="K36" i="4" s="1"/>
  <c r="J37" i="4"/>
  <c r="K37" i="4" s="1"/>
  <c r="J38" i="4"/>
  <c r="K38" i="4" s="1"/>
  <c r="J39" i="4"/>
  <c r="K39" i="4" s="1"/>
  <c r="J40" i="4"/>
  <c r="K40" i="4" s="1"/>
  <c r="J41" i="4"/>
  <c r="K41" i="4" s="1"/>
  <c r="J42" i="4"/>
  <c r="K42" i="4" s="1"/>
  <c r="A25" i="4"/>
  <c r="B25" i="4" s="1"/>
  <c r="A26" i="4"/>
  <c r="B26" i="4" s="1"/>
  <c r="A27" i="4"/>
  <c r="B27" i="4" s="1"/>
  <c r="A28" i="4"/>
  <c r="B28" i="4" s="1"/>
  <c r="A29" i="4"/>
  <c r="B29" i="4" s="1"/>
  <c r="A30" i="4"/>
  <c r="B30" i="4" s="1"/>
  <c r="A31" i="4"/>
  <c r="B31" i="4" s="1"/>
  <c r="A32" i="4"/>
  <c r="B32" i="4" s="1"/>
  <c r="A33" i="4"/>
  <c r="B33" i="4" s="1"/>
  <c r="A34" i="4"/>
  <c r="B34" i="4" s="1"/>
  <c r="A35" i="4"/>
  <c r="B35" i="4" s="1"/>
  <c r="A36" i="4"/>
  <c r="B36" i="4" s="1"/>
  <c r="A37" i="4"/>
  <c r="B37" i="4" s="1"/>
  <c r="A38" i="4"/>
  <c r="B38" i="4" s="1"/>
  <c r="A39" i="4"/>
  <c r="B39" i="4" s="1"/>
  <c r="A40" i="4"/>
  <c r="B40" i="4" s="1"/>
  <c r="A41" i="4"/>
  <c r="B41" i="4" s="1"/>
  <c r="A42" i="4"/>
  <c r="B42" i="4" s="1"/>
  <c r="S21" i="4"/>
  <c r="T21" i="4" s="1"/>
  <c r="S22" i="4"/>
  <c r="T22" i="4" s="1"/>
  <c r="S23" i="4"/>
  <c r="T23" i="4" s="1"/>
  <c r="J21" i="4"/>
  <c r="K21" i="4" s="1"/>
  <c r="J22" i="4"/>
  <c r="K22" i="4" s="1"/>
  <c r="J23" i="4"/>
  <c r="K23" i="4" s="1"/>
  <c r="A21" i="4"/>
  <c r="B21" i="4" s="1"/>
  <c r="A22" i="4"/>
  <c r="B22" i="4" s="1"/>
  <c r="A23" i="4"/>
  <c r="B23" i="4" s="1"/>
  <c r="S2" i="4"/>
  <c r="T2" i="4" s="1"/>
  <c r="S3" i="4"/>
  <c r="T3" i="4" s="1"/>
  <c r="S4" i="4"/>
  <c r="T4" i="4" s="1"/>
  <c r="S5" i="4"/>
  <c r="T5" i="4" s="1"/>
  <c r="S6" i="4"/>
  <c r="T6" i="4" s="1"/>
  <c r="S7" i="4"/>
  <c r="T7" i="4" s="1"/>
  <c r="S8" i="4"/>
  <c r="T8" i="4" s="1"/>
  <c r="S9" i="4"/>
  <c r="T9" i="4" s="1"/>
  <c r="S10" i="4"/>
  <c r="T10" i="4" s="1"/>
  <c r="S11" i="4"/>
  <c r="T11" i="4" s="1"/>
  <c r="S12" i="4"/>
  <c r="T12" i="4" s="1"/>
  <c r="S13" i="4"/>
  <c r="T13" i="4" s="1"/>
  <c r="S14" i="4"/>
  <c r="T14" i="4" s="1"/>
  <c r="S15" i="4"/>
  <c r="T15" i="4" s="1"/>
  <c r="S16" i="4"/>
  <c r="T16" i="4" s="1"/>
  <c r="S17" i="4"/>
  <c r="T17" i="4" s="1"/>
  <c r="S18" i="4"/>
  <c r="T18" i="4" s="1"/>
  <c r="S19" i="4"/>
  <c r="T19" i="4" s="1"/>
  <c r="J2" i="4"/>
  <c r="K2" i="4" s="1"/>
  <c r="J3" i="4"/>
  <c r="K3" i="4" s="1"/>
  <c r="J4" i="4"/>
  <c r="K4" i="4" s="1"/>
  <c r="J5" i="4"/>
  <c r="K5" i="4" s="1"/>
  <c r="J6" i="4"/>
  <c r="K6" i="4" s="1"/>
  <c r="J7" i="4"/>
  <c r="K7" i="4" s="1"/>
  <c r="J8" i="4"/>
  <c r="K8" i="4" s="1"/>
  <c r="J9" i="4"/>
  <c r="K9" i="4" s="1"/>
  <c r="J10" i="4"/>
  <c r="K10" i="4" s="1"/>
  <c r="J11" i="4"/>
  <c r="K11" i="4" s="1"/>
  <c r="J12" i="4"/>
  <c r="K12" i="4" s="1"/>
  <c r="J13" i="4"/>
  <c r="K13" i="4" s="1"/>
  <c r="J14" i="4"/>
  <c r="K14" i="4" s="1"/>
  <c r="J15" i="4"/>
  <c r="K15" i="4" s="1"/>
  <c r="J16" i="4"/>
  <c r="K16" i="4" s="1"/>
  <c r="J17" i="4"/>
  <c r="K17" i="4" s="1"/>
  <c r="J18" i="4"/>
  <c r="K18" i="4" s="1"/>
  <c r="J19" i="4"/>
  <c r="K19" i="4" s="1"/>
  <c r="A2" i="4"/>
  <c r="B2" i="4" s="1"/>
  <c r="A3" i="4"/>
  <c r="B3" i="4" s="1"/>
  <c r="A4" i="4"/>
  <c r="B4" i="4" s="1"/>
  <c r="A5" i="4"/>
  <c r="B5" i="4" s="1"/>
  <c r="A6" i="4"/>
  <c r="B6" i="4" s="1"/>
  <c r="A7" i="4"/>
  <c r="B7" i="4" s="1"/>
  <c r="A8" i="4"/>
  <c r="B8" i="4" s="1"/>
  <c r="A9" i="4"/>
  <c r="B9" i="4" s="1"/>
  <c r="A10" i="4"/>
  <c r="B10" i="4" s="1"/>
  <c r="A11" i="4"/>
  <c r="B11" i="4" s="1"/>
  <c r="A12" i="4"/>
  <c r="B12" i="4" s="1"/>
  <c r="A13" i="4"/>
  <c r="B13" i="4" s="1"/>
  <c r="A14" i="4"/>
  <c r="B14" i="4" s="1"/>
  <c r="A15" i="4"/>
  <c r="B15" i="4" s="1"/>
  <c r="A16" i="4"/>
  <c r="B16" i="4" s="1"/>
  <c r="A17" i="4"/>
  <c r="B17" i="4" s="1"/>
  <c r="A18" i="4"/>
  <c r="B18" i="4" s="1"/>
  <c r="A19" i="4"/>
  <c r="B19" i="4" s="1"/>
  <c r="J19" i="5"/>
  <c r="O19" i="5"/>
  <c r="S19" i="5"/>
  <c r="T19" i="5"/>
  <c r="I19" i="5" l="1"/>
  <c r="H19" i="5"/>
  <c r="L19" i="5"/>
  <c r="Q19" i="5"/>
  <c r="S32" i="5" s="1"/>
  <c r="W19" i="5"/>
  <c r="Y32" i="5" s="1"/>
  <c r="D136" i="4"/>
  <c r="E136" i="4" s="1"/>
  <c r="F136" i="4" s="1"/>
  <c r="G136" i="4" s="1"/>
  <c r="Q32" i="1" s="1"/>
  <c r="V136" i="4"/>
  <c r="W136" i="4" s="1"/>
  <c r="X136" i="4" s="1"/>
  <c r="Y136" i="4" s="1"/>
  <c r="Q34" i="1" s="1"/>
  <c r="M100" i="4"/>
  <c r="N100" i="4" s="1"/>
  <c r="O100" i="4" s="1"/>
  <c r="P100" i="4" s="1"/>
  <c r="V21" i="4"/>
  <c r="W21" i="4" s="1"/>
  <c r="X21" i="4" s="1"/>
  <c r="Y21" i="4" s="1"/>
  <c r="Q19" i="1" s="1"/>
  <c r="D31" i="4"/>
  <c r="E31" i="4" s="1"/>
  <c r="F31" i="4" s="1"/>
  <c r="G31" i="4" s="1"/>
  <c r="D21" i="4"/>
  <c r="E21" i="4" s="1"/>
  <c r="F21" i="4" s="1"/>
  <c r="G21" i="4" s="1"/>
  <c r="Q17" i="1" s="1"/>
  <c r="G19" i="5"/>
  <c r="K19" i="5"/>
  <c r="V32" i="5"/>
  <c r="U19" i="5"/>
  <c r="W32" i="5" s="1"/>
  <c r="M25" i="4"/>
  <c r="N25" i="4" s="1"/>
  <c r="O25" i="4" s="1"/>
  <c r="P25" i="4" s="1"/>
  <c r="M113" i="4"/>
  <c r="N113" i="4" s="1"/>
  <c r="O113" i="4" s="1"/>
  <c r="P113" i="4" s="1"/>
  <c r="Q30" i="1" s="1"/>
  <c r="V113" i="4"/>
  <c r="W113" i="4" s="1"/>
  <c r="X113" i="4" s="1"/>
  <c r="Y113" i="4" s="1"/>
  <c r="Q31" i="1" s="1"/>
  <c r="M152" i="4"/>
  <c r="N152" i="4" s="1"/>
  <c r="O152" i="4" s="1"/>
  <c r="P152" i="4" s="1"/>
  <c r="D123" i="4"/>
  <c r="E123" i="4" s="1"/>
  <c r="F123" i="4" s="1"/>
  <c r="G123" i="4" s="1"/>
  <c r="M44" i="4"/>
  <c r="N44" i="4" s="1"/>
  <c r="O44" i="4" s="1"/>
  <c r="P44" i="4" s="1"/>
  <c r="Q21" i="1" s="1"/>
  <c r="D67" i="4"/>
  <c r="E67" i="4" s="1"/>
  <c r="F67" i="4" s="1"/>
  <c r="G67" i="4" s="1"/>
  <c r="Q23" i="1" s="1"/>
  <c r="V129" i="4"/>
  <c r="W129" i="4" s="1"/>
  <c r="X129" i="4" s="1"/>
  <c r="Y129" i="4" s="1"/>
  <c r="M140" i="4"/>
  <c r="N140" i="4" s="1"/>
  <c r="O140" i="4" s="1"/>
  <c r="P140" i="4" s="1"/>
  <c r="V60" i="4"/>
  <c r="W60" i="4" s="1"/>
  <c r="X60" i="4" s="1"/>
  <c r="Y60" i="4" s="1"/>
  <c r="V67" i="4"/>
  <c r="W67" i="4" s="1"/>
  <c r="X67" i="4" s="1"/>
  <c r="Y67" i="4" s="1"/>
  <c r="Q25" i="1" s="1"/>
  <c r="M77" i="4"/>
  <c r="N77" i="4" s="1"/>
  <c r="O77" i="4" s="1"/>
  <c r="P77" i="4" s="1"/>
  <c r="D113" i="4"/>
  <c r="E113" i="4" s="1"/>
  <c r="F113" i="4" s="1"/>
  <c r="G113" i="4" s="1"/>
  <c r="Q29" i="1" s="1"/>
  <c r="M123" i="4"/>
  <c r="N123" i="4" s="1"/>
  <c r="O123" i="4" s="1"/>
  <c r="P123" i="4" s="1"/>
  <c r="M146" i="4"/>
  <c r="N146" i="4" s="1"/>
  <c r="O146" i="4" s="1"/>
  <c r="P146" i="4" s="1"/>
  <c r="V123" i="4"/>
  <c r="W123" i="4" s="1"/>
  <c r="X123" i="4" s="1"/>
  <c r="Y123" i="4" s="1"/>
  <c r="V14" i="4"/>
  <c r="W14" i="4" s="1"/>
  <c r="X14" i="4" s="1"/>
  <c r="Y14" i="4" s="1"/>
  <c r="M60" i="4"/>
  <c r="N60" i="4" s="1"/>
  <c r="O60" i="4" s="1"/>
  <c r="P60" i="4" s="1"/>
  <c r="V48" i="4"/>
  <c r="W48" i="4" s="1"/>
  <c r="X48" i="4" s="1"/>
  <c r="Y48" i="4" s="1"/>
  <c r="V117" i="4"/>
  <c r="W117" i="4" s="1"/>
  <c r="X117" i="4" s="1"/>
  <c r="Y117" i="4" s="1"/>
  <c r="O32" i="5"/>
  <c r="L32" i="5"/>
  <c r="D117" i="4"/>
  <c r="E117" i="4" s="1"/>
  <c r="F117" i="4" s="1"/>
  <c r="G117" i="4" s="1"/>
  <c r="D146" i="4"/>
  <c r="E146" i="4" s="1"/>
  <c r="F146" i="4" s="1"/>
  <c r="G146" i="4" s="1"/>
  <c r="N32" i="5"/>
  <c r="D71" i="4"/>
  <c r="E71" i="4" s="1"/>
  <c r="F71" i="4" s="1"/>
  <c r="G71" i="4" s="1"/>
  <c r="M94" i="4"/>
  <c r="N94" i="4" s="1"/>
  <c r="O94" i="4" s="1"/>
  <c r="P94" i="4" s="1"/>
  <c r="G32" i="5"/>
  <c r="D2" i="4"/>
  <c r="E2" i="4" s="1"/>
  <c r="F2" i="4" s="1"/>
  <c r="G2" i="4" s="1"/>
  <c r="D60" i="4"/>
  <c r="E60" i="4" s="1"/>
  <c r="F60" i="4" s="1"/>
  <c r="G60" i="4" s="1"/>
  <c r="D152" i="4"/>
  <c r="E152" i="4" s="1"/>
  <c r="F152" i="4" s="1"/>
  <c r="G152" i="4" s="1"/>
  <c r="K32" i="5"/>
  <c r="M54" i="4"/>
  <c r="N54" i="4" s="1"/>
  <c r="O54" i="4" s="1"/>
  <c r="P54" i="4" s="1"/>
  <c r="V54" i="4"/>
  <c r="W54" i="4" s="1"/>
  <c r="X54" i="4" s="1"/>
  <c r="Y54" i="4" s="1"/>
  <c r="M83" i="4"/>
  <c r="N83" i="4" s="1"/>
  <c r="O83" i="4" s="1"/>
  <c r="P83" i="4" s="1"/>
  <c r="D100" i="4"/>
  <c r="E100" i="4" s="1"/>
  <c r="F100" i="4" s="1"/>
  <c r="G100" i="4" s="1"/>
  <c r="M117" i="4"/>
  <c r="N117" i="4" s="1"/>
  <c r="O117" i="4" s="1"/>
  <c r="P117" i="4" s="1"/>
  <c r="V71" i="4"/>
  <c r="W71" i="4" s="1"/>
  <c r="X71" i="4" s="1"/>
  <c r="Y71" i="4" s="1"/>
  <c r="D90" i="4"/>
  <c r="E90" i="4" s="1"/>
  <c r="F90" i="4" s="1"/>
  <c r="G90" i="4" s="1"/>
  <c r="Q26" i="1" s="1"/>
  <c r="D106" i="4"/>
  <c r="E106" i="4" s="1"/>
  <c r="F106" i="4" s="1"/>
  <c r="G106" i="4" s="1"/>
  <c r="M106" i="4"/>
  <c r="N106" i="4" s="1"/>
  <c r="O106" i="4" s="1"/>
  <c r="P106" i="4" s="1"/>
  <c r="R32" i="5"/>
  <c r="Q32" i="5"/>
  <c r="M2" i="4"/>
  <c r="N2" i="4" s="1"/>
  <c r="O2" i="4" s="1"/>
  <c r="P2" i="4" s="1"/>
  <c r="D37" i="4"/>
  <c r="E37" i="4" s="1"/>
  <c r="F37" i="4" s="1"/>
  <c r="G37" i="4" s="1"/>
  <c r="V37" i="4"/>
  <c r="W37" i="4" s="1"/>
  <c r="X37" i="4" s="1"/>
  <c r="Y37" i="4" s="1"/>
  <c r="M48" i="4"/>
  <c r="N48" i="4" s="1"/>
  <c r="O48" i="4" s="1"/>
  <c r="P48" i="4" s="1"/>
  <c r="M67" i="4"/>
  <c r="N67" i="4" s="1"/>
  <c r="O67" i="4" s="1"/>
  <c r="P67" i="4" s="1"/>
  <c r="Q24" i="1" s="1"/>
  <c r="D77" i="4"/>
  <c r="E77" i="4" s="1"/>
  <c r="F77" i="4" s="1"/>
  <c r="G77" i="4" s="1"/>
  <c r="M90" i="4"/>
  <c r="N90" i="4" s="1"/>
  <c r="O90" i="4" s="1"/>
  <c r="P90" i="4" s="1"/>
  <c r="Q27" i="1" s="1"/>
  <c r="D140" i="4"/>
  <c r="E140" i="4" s="1"/>
  <c r="F140" i="4" s="1"/>
  <c r="G140" i="4" s="1"/>
  <c r="D159" i="4"/>
  <c r="E159" i="4" s="1"/>
  <c r="F159" i="4" s="1"/>
  <c r="G159" i="4" s="1"/>
  <c r="Q35" i="1" s="1"/>
  <c r="M159" i="4"/>
  <c r="N159" i="4" s="1"/>
  <c r="O159" i="4" s="1"/>
  <c r="P159" i="4" s="1"/>
  <c r="Q36" i="1" s="1"/>
  <c r="U32" i="5"/>
  <c r="M8" i="4"/>
  <c r="N8" i="4" s="1"/>
  <c r="O8" i="4" s="1"/>
  <c r="P8" i="4" s="1"/>
  <c r="M21" i="4"/>
  <c r="N21" i="4" s="1"/>
  <c r="O21" i="4" s="1"/>
  <c r="P21" i="4" s="1"/>
  <c r="Q18" i="1" s="1"/>
  <c r="D48" i="4"/>
  <c r="E48" i="4" s="1"/>
  <c r="F48" i="4" s="1"/>
  <c r="G48" i="4" s="1"/>
  <c r="M129" i="4"/>
  <c r="N129" i="4" s="1"/>
  <c r="O129" i="4" s="1"/>
  <c r="P129" i="4" s="1"/>
  <c r="D8" i="4"/>
  <c r="E8" i="4" s="1"/>
  <c r="F8" i="4" s="1"/>
  <c r="G8" i="4" s="1"/>
  <c r="M14" i="4"/>
  <c r="N14" i="4" s="1"/>
  <c r="O14" i="4" s="1"/>
  <c r="P14" i="4" s="1"/>
  <c r="V2" i="4"/>
  <c r="W2" i="4" s="1"/>
  <c r="X2" i="4" s="1"/>
  <c r="Y2" i="4" s="1"/>
  <c r="M71" i="4"/>
  <c r="N71" i="4" s="1"/>
  <c r="O71" i="4" s="1"/>
  <c r="P71" i="4" s="1"/>
  <c r="V100" i="4"/>
  <c r="W100" i="4" s="1"/>
  <c r="X100" i="4" s="1"/>
  <c r="Y100" i="4" s="1"/>
  <c r="D129" i="4"/>
  <c r="E129" i="4" s="1"/>
  <c r="F129" i="4" s="1"/>
  <c r="G129" i="4" s="1"/>
  <c r="M136" i="4"/>
  <c r="N136" i="4" s="1"/>
  <c r="O136" i="4" s="1"/>
  <c r="P136" i="4" s="1"/>
  <c r="Q33" i="1" s="1"/>
  <c r="N19" i="5"/>
  <c r="R19" i="5"/>
  <c r="D19" i="5"/>
  <c r="V31" i="4"/>
  <c r="W31" i="4" s="1"/>
  <c r="X31" i="4" s="1"/>
  <c r="Y31" i="4" s="1"/>
  <c r="V8" i="4"/>
  <c r="W8" i="4" s="1"/>
  <c r="X8" i="4" s="1"/>
  <c r="Y8" i="4" s="1"/>
  <c r="D25" i="4"/>
  <c r="E25" i="4" s="1"/>
  <c r="F25" i="4" s="1"/>
  <c r="G25" i="4" s="1"/>
  <c r="D14" i="4"/>
  <c r="E14" i="4" s="1"/>
  <c r="F14" i="4" s="1"/>
  <c r="G14" i="4" s="1"/>
  <c r="M37" i="4"/>
  <c r="N37" i="4" s="1"/>
  <c r="O37" i="4" s="1"/>
  <c r="P37" i="4" s="1"/>
  <c r="M31" i="4"/>
  <c r="N31" i="4" s="1"/>
  <c r="O31" i="4" s="1"/>
  <c r="P31" i="4" s="1"/>
  <c r="V44" i="4"/>
  <c r="W44" i="4" s="1"/>
  <c r="X44" i="4" s="1"/>
  <c r="Y44" i="4" s="1"/>
  <c r="Q22" i="1" s="1"/>
  <c r="V94" i="4"/>
  <c r="W94" i="4" s="1"/>
  <c r="X94" i="4" s="1"/>
  <c r="Y94" i="4" s="1"/>
  <c r="D44" i="4"/>
  <c r="E44" i="4" s="1"/>
  <c r="F44" i="4" s="1"/>
  <c r="G44" i="4" s="1"/>
  <c r="Q20" i="1" s="1"/>
  <c r="V106" i="4"/>
  <c r="W106" i="4" s="1"/>
  <c r="X106" i="4" s="1"/>
  <c r="Y106" i="4" s="1"/>
  <c r="D83" i="4"/>
  <c r="E83" i="4" s="1"/>
  <c r="F83" i="4" s="1"/>
  <c r="G83" i="4" s="1"/>
  <c r="V83" i="4"/>
  <c r="W83" i="4" s="1"/>
  <c r="X83" i="4" s="1"/>
  <c r="Y83" i="4" s="1"/>
  <c r="V77" i="4"/>
  <c r="W77" i="4" s="1"/>
  <c r="X77" i="4" s="1"/>
  <c r="Y77" i="4" s="1"/>
  <c r="V90" i="4"/>
  <c r="W90" i="4" s="1"/>
  <c r="X90" i="4" s="1"/>
  <c r="Y90" i="4" s="1"/>
  <c r="Q28" i="1" s="1"/>
  <c r="D94" i="4"/>
  <c r="E94" i="4" s="1"/>
  <c r="F94" i="4" s="1"/>
  <c r="G94" i="4" s="1"/>
  <c r="V25" i="4"/>
  <c r="W25" i="4" s="1"/>
  <c r="X25" i="4" s="1"/>
  <c r="Y25" i="4" s="1"/>
  <c r="V19" i="5"/>
  <c r="J32" i="5"/>
  <c r="D54" i="4"/>
  <c r="E54" i="4" s="1"/>
  <c r="F54" i="4" s="1"/>
  <c r="G54" i="4" s="1"/>
  <c r="F19" i="5"/>
  <c r="F32" i="5" l="1"/>
  <c r="AA56" i="4"/>
  <c r="P25" i="1" s="1"/>
  <c r="AA33" i="4"/>
  <c r="P22" i="1" s="1"/>
  <c r="AA125" i="4"/>
  <c r="P34" i="1" s="1"/>
  <c r="R148" i="4"/>
  <c r="P36" i="1" s="1"/>
  <c r="R79" i="4"/>
  <c r="P27" i="1" s="1"/>
  <c r="AA10" i="4"/>
  <c r="P19" i="1" s="1"/>
  <c r="I148" i="4"/>
  <c r="P35" i="1" s="1"/>
  <c r="I32" i="5"/>
  <c r="M32" i="5"/>
  <c r="I10" i="4"/>
  <c r="P17" i="1" s="1"/>
  <c r="I125" i="4"/>
  <c r="P32" i="1" s="1"/>
  <c r="R125" i="4"/>
  <c r="P33" i="1" s="1"/>
  <c r="I56" i="4"/>
  <c r="P23" i="1" s="1"/>
  <c r="R10" i="4"/>
  <c r="P18" i="1" s="1"/>
  <c r="R102" i="4"/>
  <c r="P30" i="1" s="1"/>
  <c r="I79" i="4"/>
  <c r="P26" i="1" s="1"/>
  <c r="I33" i="4"/>
  <c r="P20" i="1" s="1"/>
  <c r="R56" i="4"/>
  <c r="P24" i="1" s="1"/>
  <c r="R33" i="4"/>
  <c r="P21" i="1" s="1"/>
  <c r="I102" i="4"/>
  <c r="P29" i="1" s="1"/>
  <c r="P32" i="5"/>
  <c r="T32" i="5"/>
  <c r="AA102" i="4"/>
  <c r="P31" i="1" s="1"/>
  <c r="AA79" i="4"/>
  <c r="P28" i="1" s="1"/>
  <c r="H32" i="5"/>
  <c r="X32" i="5"/>
</calcChain>
</file>

<file path=xl/sharedStrings.xml><?xml version="1.0" encoding="utf-8"?>
<sst xmlns="http://schemas.openxmlformats.org/spreadsheetml/2006/main" count="2246" uniqueCount="785">
  <si>
    <t>lfd. Nr.</t>
  </si>
  <si>
    <t>Ertragsreben</t>
  </si>
  <si>
    <t>Sorte</t>
  </si>
  <si>
    <t>Klon</t>
  </si>
  <si>
    <t>Anerkennungs- Nr.</t>
  </si>
  <si>
    <t>Unterlagsreben</t>
  </si>
  <si>
    <t xml:space="preserve">Klon </t>
  </si>
  <si>
    <t>Gemarkung</t>
  </si>
  <si>
    <t>Gewann</t>
  </si>
  <si>
    <t>FlSt. Nr.</t>
  </si>
  <si>
    <t>Fläche (ar)</t>
  </si>
  <si>
    <t>Anerkennung für das Jahr:</t>
  </si>
  <si>
    <t>Betr.- Nr.</t>
  </si>
  <si>
    <t>Vor- und Zuname</t>
  </si>
  <si>
    <t>Straße</t>
  </si>
  <si>
    <t>PLZ, Ort</t>
  </si>
  <si>
    <t>Telefon</t>
  </si>
  <si>
    <t>Antragsteller</t>
  </si>
  <si>
    <t>Vermehrer</t>
  </si>
  <si>
    <t>*) Pflanzgutkategorie</t>
  </si>
  <si>
    <t xml:space="preserve">V  </t>
  </si>
  <si>
    <t xml:space="preserve">B  </t>
  </si>
  <si>
    <t xml:space="preserve">Z  </t>
  </si>
  <si>
    <t>naV</t>
  </si>
  <si>
    <t>PfZ</t>
  </si>
  <si>
    <t>Vorstufenpflanzgut</t>
  </si>
  <si>
    <t>Basispflanzgut</t>
  </si>
  <si>
    <t>Zertifiziertes Pflanzgut</t>
  </si>
  <si>
    <t>Zierreben</t>
  </si>
  <si>
    <t>nicht anerkanntes Vorstufenpflanzgut</t>
  </si>
  <si>
    <t>Pflanzgut für Züchtungszwecke</t>
  </si>
  <si>
    <t>beantragte Kategorie*</t>
  </si>
  <si>
    <t>2jährig</t>
  </si>
  <si>
    <t>Stückzahl</t>
  </si>
  <si>
    <t>1jährig</t>
  </si>
  <si>
    <t>ausgeschulte Stückzahl</t>
  </si>
  <si>
    <t>Datum</t>
  </si>
  <si>
    <t>Unterschrift</t>
  </si>
  <si>
    <t>Ertragsrebe</t>
  </si>
  <si>
    <t>Unterlagsrebe</t>
  </si>
  <si>
    <t>Accent</t>
  </si>
  <si>
    <t>Acolon</t>
  </si>
  <si>
    <t>Albalonga</t>
  </si>
  <si>
    <t>Allegro</t>
  </si>
  <si>
    <t>Arnsburger</t>
  </si>
  <si>
    <t>Auxerrois</t>
  </si>
  <si>
    <t>Bacchus</t>
  </si>
  <si>
    <t>Blauburger</t>
  </si>
  <si>
    <t>Blauer_Frühburgunder</t>
  </si>
  <si>
    <t>Blauer_Limberger</t>
  </si>
  <si>
    <t>Blauer_Portugieser</t>
  </si>
  <si>
    <t>Blauer_Silvaner</t>
  </si>
  <si>
    <t>Blauer_Spätburgunder</t>
  </si>
  <si>
    <t>Blauer_Trollinger</t>
  </si>
  <si>
    <t>Blauer_Zweigelt</t>
  </si>
  <si>
    <t>Bolero</t>
  </si>
  <si>
    <t>Bronner</t>
  </si>
  <si>
    <t>Cabernet_Carbon</t>
  </si>
  <si>
    <t>Cabernet_Carol</t>
  </si>
  <si>
    <t>Cabernet_Cortis</t>
  </si>
  <si>
    <t>Cabernet_Cubin</t>
  </si>
  <si>
    <t>Cabernet_Dorio</t>
  </si>
  <si>
    <t>Cabernet_Dorsa</t>
  </si>
  <si>
    <t>Cabernet_Mitos</t>
  </si>
  <si>
    <t>Cabernet_Sauvignon</t>
  </si>
  <si>
    <t>Calandro</t>
  </si>
  <si>
    <t>Chardonnay</t>
  </si>
  <si>
    <t>Dakapo</t>
  </si>
  <si>
    <t>Deckrot</t>
  </si>
  <si>
    <t>Domina</t>
  </si>
  <si>
    <t>Dornfelder</t>
  </si>
  <si>
    <t>Dunkelfelder</t>
  </si>
  <si>
    <t>Ehrenbreitsteiner</t>
  </si>
  <si>
    <t>Ehrenfelser</t>
  </si>
  <si>
    <t>Faberrebe</t>
  </si>
  <si>
    <t>Findling</t>
  </si>
  <si>
    <t>Freisamer</t>
  </si>
  <si>
    <t>Früher_roter_Malvasier</t>
  </si>
  <si>
    <t xml:space="preserve">Gelber_Muskateller </t>
  </si>
  <si>
    <t>Goldriesling</t>
  </si>
  <si>
    <t xml:space="preserve">Grüner_Silvaner </t>
  </si>
  <si>
    <t>Hegel</t>
  </si>
  <si>
    <t>Helfensteiner</t>
  </si>
  <si>
    <t>Helios</t>
  </si>
  <si>
    <t>Heroldrebe</t>
  </si>
  <si>
    <t>Hibernal</t>
  </si>
  <si>
    <t>Hölder</t>
  </si>
  <si>
    <t>Huxelrebe</t>
  </si>
  <si>
    <t>Johanniter</t>
  </si>
  <si>
    <t>Juwel</t>
  </si>
  <si>
    <t>Kanzler</t>
  </si>
  <si>
    <t>Kerner</t>
  </si>
  <si>
    <t>Kernling</t>
  </si>
  <si>
    <t>Mariensteiner</t>
  </si>
  <si>
    <t>Merzling</t>
  </si>
  <si>
    <t>Monarch</t>
  </si>
  <si>
    <t>Morio_Muskat</t>
  </si>
  <si>
    <t>Muskat_Ottonel</t>
  </si>
  <si>
    <t>Müller_Thurgau</t>
  </si>
  <si>
    <t>Müllerrebe</t>
  </si>
  <si>
    <t>Neronet</t>
  </si>
  <si>
    <t>Nobling</t>
  </si>
  <si>
    <t>Optima</t>
  </si>
  <si>
    <t>Orion</t>
  </si>
  <si>
    <t>Ortega</t>
  </si>
  <si>
    <t>Osteiner</t>
  </si>
  <si>
    <t>Palas</t>
  </si>
  <si>
    <t>Perle</t>
  </si>
  <si>
    <t>Phoenix</t>
  </si>
  <si>
    <t>Piroso</t>
  </si>
  <si>
    <t>Prinzipal</t>
  </si>
  <si>
    <t>Prior</t>
  </si>
  <si>
    <t>Reberger</t>
  </si>
  <si>
    <t>Regent</t>
  </si>
  <si>
    <t>Regner</t>
  </si>
  <si>
    <t>Reichensteiner</t>
  </si>
  <si>
    <t>Rieslaner</t>
  </si>
  <si>
    <t>Rondo</t>
  </si>
  <si>
    <t>Rotberger</t>
  </si>
  <si>
    <t>Roter_Elbling</t>
  </si>
  <si>
    <t>Roter_Gutedel</t>
  </si>
  <si>
    <t>Roter_Muskateller</t>
  </si>
  <si>
    <t xml:space="preserve">Roter_Traminer </t>
  </si>
  <si>
    <t>Rubinet</t>
  </si>
  <si>
    <t>Ruländer</t>
  </si>
  <si>
    <t>Saphira</t>
  </si>
  <si>
    <t>Scheurebe</t>
  </si>
  <si>
    <t>Schönburger</t>
  </si>
  <si>
    <t>Siegerrebe</t>
  </si>
  <si>
    <t>Silcher</t>
  </si>
  <si>
    <t>Sirius</t>
  </si>
  <si>
    <t>Solaris</t>
  </si>
  <si>
    <t>St._Laurent</t>
  </si>
  <si>
    <t>Staufer</t>
  </si>
  <si>
    <t>Tauberschwarz</t>
  </si>
  <si>
    <t>Villaris</t>
  </si>
  <si>
    <t>Weißer_Burgunder</t>
  </si>
  <si>
    <t>Weißer_Elbling</t>
  </si>
  <si>
    <t>Weißer_Gutedel</t>
  </si>
  <si>
    <t>Weißer_Riesling</t>
  </si>
  <si>
    <t>Wildmuskat</t>
  </si>
  <si>
    <t>Würzer</t>
  </si>
  <si>
    <t>Cabernet_Franc</t>
  </si>
  <si>
    <t>Merlot</t>
  </si>
  <si>
    <t>Muskat_Trollinger</t>
  </si>
  <si>
    <t>_5C</t>
  </si>
  <si>
    <t>_125AA</t>
  </si>
  <si>
    <t>_5BB</t>
  </si>
  <si>
    <t>_Binova</t>
  </si>
  <si>
    <t>_Börner</t>
  </si>
  <si>
    <t>_Cina</t>
  </si>
  <si>
    <t>_Rici</t>
  </si>
  <si>
    <t>_3309</t>
  </si>
  <si>
    <t>_SO4</t>
  </si>
  <si>
    <t>_Sori</t>
  </si>
  <si>
    <t>_8B</t>
  </si>
  <si>
    <t>_101_14_Millardet_et_de_Grasset</t>
  </si>
  <si>
    <t>_110_Richter</t>
  </si>
  <si>
    <t>_161_49_Couderc</t>
  </si>
  <si>
    <t xml:space="preserve">_420_A_Millardet_et_de_Grasset </t>
  </si>
  <si>
    <t>_1103_Paulsen</t>
  </si>
  <si>
    <t>1 Gm</t>
  </si>
  <si>
    <t>We 725</t>
  </si>
  <si>
    <t>Wü 2</t>
  </si>
  <si>
    <t xml:space="preserve">1 Gm </t>
  </si>
  <si>
    <t>D 64</t>
  </si>
  <si>
    <t>Gf 1</t>
  </si>
  <si>
    <t>ST 26</t>
  </si>
  <si>
    <t>We 379</t>
  </si>
  <si>
    <t>We II</t>
  </si>
  <si>
    <t>ST 25</t>
  </si>
  <si>
    <t xml:space="preserve">FR 12 L </t>
  </si>
  <si>
    <t>We 29-5</t>
  </si>
  <si>
    <t>ST 9</t>
  </si>
  <si>
    <t>FR 320</t>
  </si>
  <si>
    <t>FR 660</t>
  </si>
  <si>
    <t>FR 700</t>
  </si>
  <si>
    <t>FR 680</t>
  </si>
  <si>
    <t>WE 675</t>
  </si>
  <si>
    <t>WE 775</t>
  </si>
  <si>
    <t>WE 750</t>
  </si>
  <si>
    <t>WE 650</t>
  </si>
  <si>
    <t>FR 150</t>
  </si>
  <si>
    <t>FR 140</t>
  </si>
  <si>
    <t>We 700</t>
  </si>
  <si>
    <t>2-13 Gm</t>
  </si>
  <si>
    <t>AZ 22-60</t>
  </si>
  <si>
    <t>ME 84</t>
  </si>
  <si>
    <t>FR 130</t>
  </si>
  <si>
    <t>RM 1/61</t>
  </si>
  <si>
    <t>RM 3/6</t>
  </si>
  <si>
    <t>FR 49-124</t>
  </si>
  <si>
    <t>We 525</t>
  </si>
  <si>
    <t>We 500</t>
  </si>
  <si>
    <t>FR 380</t>
  </si>
  <si>
    <t>We 550</t>
  </si>
  <si>
    <t>4 Gm</t>
  </si>
  <si>
    <t>We 50</t>
  </si>
  <si>
    <t>AZ 100</t>
  </si>
  <si>
    <t>Fr 340</t>
  </si>
  <si>
    <t>We 70</t>
  </si>
  <si>
    <t>AZ 28-57</t>
  </si>
  <si>
    <t>We 1</t>
  </si>
  <si>
    <t>LH 74</t>
  </si>
  <si>
    <t>Wü 20</t>
  </si>
  <si>
    <t>FR 300</t>
  </si>
  <si>
    <t>FR 620</t>
  </si>
  <si>
    <t>D 90</t>
  </si>
  <si>
    <t>Jä 20</t>
  </si>
  <si>
    <t>We 10</t>
  </si>
  <si>
    <t>Z 21</t>
  </si>
  <si>
    <t>FR 80</t>
  </si>
  <si>
    <t>Wü 5</t>
  </si>
  <si>
    <t>We 625</t>
  </si>
  <si>
    <t>Wü 41</t>
  </si>
  <si>
    <t>FR 740</t>
  </si>
  <si>
    <t>FR 600</t>
  </si>
  <si>
    <t>AZ 10</t>
  </si>
  <si>
    <t>Wü 7</t>
  </si>
  <si>
    <t>28-18 Gm</t>
  </si>
  <si>
    <t>100 Trier</t>
  </si>
  <si>
    <t>FR 36-28</t>
  </si>
  <si>
    <t>Zehner RM 720</t>
  </si>
  <si>
    <t>FR 46-106</t>
  </si>
  <si>
    <t>R 27</t>
  </si>
  <si>
    <t>D 42</t>
  </si>
  <si>
    <t>We 90</t>
  </si>
  <si>
    <t>FR 360</t>
  </si>
  <si>
    <t xml:space="preserve">Gf 1 </t>
  </si>
  <si>
    <t>We 600</t>
  </si>
  <si>
    <t>D 55</t>
  </si>
  <si>
    <t>1 Trier</t>
  </si>
  <si>
    <t>FR 32</t>
  </si>
  <si>
    <t>FR 52</t>
  </si>
  <si>
    <t>GSH 1</t>
  </si>
  <si>
    <t>AZ 20</t>
  </si>
  <si>
    <t>1 Gm-Truant</t>
  </si>
  <si>
    <t>WVWH 25</t>
  </si>
  <si>
    <t xml:space="preserve">10 Gm </t>
  </si>
  <si>
    <t>FR 26</t>
  </si>
  <si>
    <t>FR 148</t>
  </si>
  <si>
    <t>1 OP</t>
  </si>
  <si>
    <t xml:space="preserve">N 401 </t>
  </si>
  <si>
    <t>N 301</t>
  </si>
  <si>
    <t>FR 465/5</t>
  </si>
  <si>
    <t>FR 78</t>
  </si>
  <si>
    <t>14 Gm</t>
  </si>
  <si>
    <t>349-4 Gm</t>
  </si>
  <si>
    <t>3 Gm</t>
  </si>
  <si>
    <t>2 Gm</t>
  </si>
  <si>
    <t>92 Gm</t>
  </si>
  <si>
    <t>5 Gm</t>
  </si>
  <si>
    <t>ST 14</t>
  </si>
  <si>
    <t>We 419</t>
  </si>
  <si>
    <t xml:space="preserve">FR 13 L </t>
  </si>
  <si>
    <t>We 4-7</t>
  </si>
  <si>
    <t>FR 155</t>
  </si>
  <si>
    <t>ST 49</t>
  </si>
  <si>
    <t>15 Gm</t>
  </si>
  <si>
    <t>2-57 Gm</t>
  </si>
  <si>
    <t>FR 49-127</t>
  </si>
  <si>
    <t>8/3</t>
  </si>
  <si>
    <t>Jä 30</t>
  </si>
  <si>
    <t>We 36</t>
  </si>
  <si>
    <t>FR 81</t>
  </si>
  <si>
    <t>Wü 30</t>
  </si>
  <si>
    <t>Wü 8</t>
  </si>
  <si>
    <t>10 Gm</t>
  </si>
  <si>
    <t>30-39 Gm</t>
  </si>
  <si>
    <t>200 Trier</t>
  </si>
  <si>
    <t>FR 41</t>
  </si>
  <si>
    <t>FR 46-107</t>
  </si>
  <si>
    <t>D 43</t>
  </si>
  <si>
    <t>D 57</t>
  </si>
  <si>
    <t>2 Trier</t>
  </si>
  <si>
    <t>FR 36-5</t>
  </si>
  <si>
    <t>We 29</t>
  </si>
  <si>
    <t>2 Gm-Truant</t>
  </si>
  <si>
    <t>WVWH 26</t>
  </si>
  <si>
    <t>6 Gm</t>
  </si>
  <si>
    <t>We 48</t>
  </si>
  <si>
    <t>11 Oppenheim</t>
  </si>
  <si>
    <t xml:space="preserve">18 Gm </t>
  </si>
  <si>
    <t>32 Gm</t>
  </si>
  <si>
    <t>349-7 Gm</t>
  </si>
  <si>
    <t>8 Gm</t>
  </si>
  <si>
    <t>7 GM</t>
  </si>
  <si>
    <t>94 Gm</t>
  </si>
  <si>
    <t xml:space="preserve">We Elite </t>
  </si>
  <si>
    <t>FR 52-78</t>
  </si>
  <si>
    <t>We BH</t>
  </si>
  <si>
    <t>22 Gm</t>
  </si>
  <si>
    <t>2-82 Gm</t>
  </si>
  <si>
    <t>We 21</t>
  </si>
  <si>
    <t>Jä 40</t>
  </si>
  <si>
    <t>We 37</t>
  </si>
  <si>
    <t>FR 82</t>
  </si>
  <si>
    <t>37 Gm</t>
  </si>
  <si>
    <t>30-40 Gm</t>
  </si>
  <si>
    <t>300 Trier</t>
  </si>
  <si>
    <t>FR 43</t>
  </si>
  <si>
    <t>FR 49-207</t>
  </si>
  <si>
    <t>FR 70</t>
  </si>
  <si>
    <t>3 Trier</t>
  </si>
  <si>
    <t>Scho 2</t>
  </si>
  <si>
    <t>We 49</t>
  </si>
  <si>
    <t>3 Gm-Truant</t>
  </si>
  <si>
    <t>6-13 Gm</t>
  </si>
  <si>
    <t>Wü 137</t>
  </si>
  <si>
    <t>Wü 18</t>
  </si>
  <si>
    <t>361-2 Gm</t>
  </si>
  <si>
    <t>7 Gm</t>
  </si>
  <si>
    <t>WVW 71</t>
  </si>
  <si>
    <t>N 41</t>
  </si>
  <si>
    <t>FR 52-86</t>
  </si>
  <si>
    <t>WVW 11</t>
  </si>
  <si>
    <t>31 Gm</t>
  </si>
  <si>
    <t>2-86 Gm</t>
  </si>
  <si>
    <t>We 22</t>
  </si>
  <si>
    <t>Jä 50</t>
  </si>
  <si>
    <t>We 108</t>
  </si>
  <si>
    <t>39 Gm</t>
  </si>
  <si>
    <t>31-20 Gm</t>
  </si>
  <si>
    <t xml:space="preserve">400 Trier </t>
  </si>
  <si>
    <t>FR 52-121</t>
  </si>
  <si>
    <t>K 2</t>
  </si>
  <si>
    <t>FR 71</t>
  </si>
  <si>
    <t>4 Trier</t>
  </si>
  <si>
    <t>Dreher 26</t>
  </si>
  <si>
    <t>We 158</t>
  </si>
  <si>
    <t>4 Gm-Truant</t>
  </si>
  <si>
    <t>6-16 Gm</t>
  </si>
  <si>
    <t xml:space="preserve">13 Gm </t>
  </si>
  <si>
    <t>Wü 62</t>
  </si>
  <si>
    <t>361-3 Gm</t>
  </si>
  <si>
    <t>WVW 72</t>
  </si>
  <si>
    <t>N 42</t>
  </si>
  <si>
    <t>FR 1401</t>
  </si>
  <si>
    <t>WVW 12</t>
  </si>
  <si>
    <t>40 Gm</t>
  </si>
  <si>
    <t>2-87 Gm</t>
  </si>
  <si>
    <t>We 88</t>
  </si>
  <si>
    <t>Jä 90</t>
  </si>
  <si>
    <t>We 163</t>
  </si>
  <si>
    <t xml:space="preserve">45 Gm </t>
  </si>
  <si>
    <t>32-38 Gm</t>
  </si>
  <si>
    <t xml:space="preserve">500 Trier </t>
  </si>
  <si>
    <t>FR 2001</t>
  </si>
  <si>
    <t>K 3</t>
  </si>
  <si>
    <t>FR 72</t>
  </si>
  <si>
    <t>5 Trier</t>
  </si>
  <si>
    <t>Dreher 50</t>
  </si>
  <si>
    <t>We E 100</t>
  </si>
  <si>
    <t>5 Gm-Truant</t>
  </si>
  <si>
    <t>6-22 Gm</t>
  </si>
  <si>
    <t xml:space="preserve">13-11 Gm </t>
  </si>
  <si>
    <t>Wü 102</t>
  </si>
  <si>
    <t>361-5 Gm</t>
  </si>
  <si>
    <t>11 Gm</t>
  </si>
  <si>
    <t>WVW 73</t>
  </si>
  <si>
    <t>N 43</t>
  </si>
  <si>
    <t>FR 1601</t>
  </si>
  <si>
    <t>WVW 13</t>
  </si>
  <si>
    <t>50 Gm</t>
  </si>
  <si>
    <t>N 100</t>
  </si>
  <si>
    <t>We 89</t>
  </si>
  <si>
    <t>Jä 100</t>
  </si>
  <si>
    <t>We 177</t>
  </si>
  <si>
    <t xml:space="preserve">47 Gm </t>
  </si>
  <si>
    <t>34-32 Gm</t>
  </si>
  <si>
    <t>Schmitt 13</t>
  </si>
  <si>
    <t>FR 2002</t>
  </si>
  <si>
    <t>JF 22</t>
  </si>
  <si>
    <t>Weis 2000</t>
  </si>
  <si>
    <t>FR 74</t>
  </si>
  <si>
    <t>Pauly 100</t>
  </si>
  <si>
    <t>Dreher 136 S</t>
  </si>
  <si>
    <t>We E 3</t>
  </si>
  <si>
    <t>7 Gm-Truant</t>
  </si>
  <si>
    <t>6 Gm-Truant</t>
  </si>
  <si>
    <t>6-52 Gm</t>
  </si>
  <si>
    <t xml:space="preserve">13-13 Gm </t>
  </si>
  <si>
    <t>L 6 Gm</t>
  </si>
  <si>
    <t>12 Gm</t>
  </si>
  <si>
    <t>WVW 74</t>
  </si>
  <si>
    <t>N 44</t>
  </si>
  <si>
    <t>FR 1602</t>
  </si>
  <si>
    <t>WVW 14</t>
  </si>
  <si>
    <t>51 Gm</t>
  </si>
  <si>
    <t>19 Op</t>
  </si>
  <si>
    <t>Jä 200</t>
  </si>
  <si>
    <t>We 266</t>
  </si>
  <si>
    <t>37-2 Gm</t>
  </si>
  <si>
    <t xml:space="preserve">12 Gm </t>
  </si>
  <si>
    <t>FR 2003</t>
  </si>
  <si>
    <t>JF 33</t>
  </si>
  <si>
    <t>FR 2101</t>
  </si>
  <si>
    <t>Schmitt 11</t>
  </si>
  <si>
    <t>Z 59-15</t>
  </si>
  <si>
    <t>We M 76</t>
  </si>
  <si>
    <t>8 Gm-Truant</t>
  </si>
  <si>
    <t>6-53 Gm</t>
  </si>
  <si>
    <t>N 501</t>
  </si>
  <si>
    <t xml:space="preserve">13-15 Gm </t>
  </si>
  <si>
    <t>47 Gm</t>
  </si>
  <si>
    <t>WVW 75</t>
  </si>
  <si>
    <t>N 45</t>
  </si>
  <si>
    <t>FR 1603</t>
  </si>
  <si>
    <t>WVW 15</t>
  </si>
  <si>
    <t>52 Gm</t>
  </si>
  <si>
    <t>40 Schä</t>
  </si>
  <si>
    <t>Jä 201</t>
  </si>
  <si>
    <t>We 271</t>
  </si>
  <si>
    <t>38-25 Gm</t>
  </si>
  <si>
    <t xml:space="preserve">14 Gm </t>
  </si>
  <si>
    <t>FR 2004</t>
  </si>
  <si>
    <t>JF 44</t>
  </si>
  <si>
    <t>Z 59-22</t>
  </si>
  <si>
    <t>We O 44</t>
  </si>
  <si>
    <t>9 Gm-Truant</t>
  </si>
  <si>
    <t>N 502</t>
  </si>
  <si>
    <t xml:space="preserve">13-21 Gm </t>
  </si>
  <si>
    <t>60 Gm</t>
  </si>
  <si>
    <t>9 Gm</t>
  </si>
  <si>
    <t>WVWH 83</t>
  </si>
  <si>
    <t>N 46</t>
  </si>
  <si>
    <t>FR 1604</t>
  </si>
  <si>
    <t>WVW 16</t>
  </si>
  <si>
    <t>53 Gm</t>
  </si>
  <si>
    <t>60 N</t>
  </si>
  <si>
    <t>Fehlinger 512 alpha</t>
  </si>
  <si>
    <t>D 100</t>
  </si>
  <si>
    <t>We 273</t>
  </si>
  <si>
    <t>JF 55</t>
  </si>
  <si>
    <t>We O 55</t>
  </si>
  <si>
    <t>F 261</t>
  </si>
  <si>
    <t xml:space="preserve">13-3 Gm </t>
  </si>
  <si>
    <t>14 Op</t>
  </si>
  <si>
    <t>18 Gm</t>
  </si>
  <si>
    <t>WVWH 84</t>
  </si>
  <si>
    <t>N 47</t>
  </si>
  <si>
    <t>FR 1605</t>
  </si>
  <si>
    <t>WVW 17</t>
  </si>
  <si>
    <t>54 Gm</t>
  </si>
  <si>
    <t>62 N</t>
  </si>
  <si>
    <t xml:space="preserve">FR 2 </t>
  </si>
  <si>
    <t>We 292</t>
  </si>
  <si>
    <t>16 Gm</t>
  </si>
  <si>
    <t>1-30 Gm</t>
  </si>
  <si>
    <t>JF 66</t>
  </si>
  <si>
    <t>24 Gm</t>
  </si>
  <si>
    <t>10 Gm-Truant</t>
  </si>
  <si>
    <t xml:space="preserve">80 HP </t>
  </si>
  <si>
    <t xml:space="preserve">13-5 Gm </t>
  </si>
  <si>
    <t>16 Op</t>
  </si>
  <si>
    <t>20 Gm</t>
  </si>
  <si>
    <t>WVWH 85</t>
  </si>
  <si>
    <t>Bu 29</t>
  </si>
  <si>
    <t>FR 1801</t>
  </si>
  <si>
    <t>WVW 18</t>
  </si>
  <si>
    <t>57 Gm</t>
  </si>
  <si>
    <t>115 Schä</t>
  </si>
  <si>
    <t>FR 3</t>
  </si>
  <si>
    <t>WVW 31 L</t>
  </si>
  <si>
    <t>28 Gm</t>
  </si>
  <si>
    <t>1-31 Gm</t>
  </si>
  <si>
    <t>24-195 Gm</t>
  </si>
  <si>
    <t>11 Gm-Truant</t>
  </si>
  <si>
    <t>11 Op</t>
  </si>
  <si>
    <t>31 Op</t>
  </si>
  <si>
    <t>21 Gm</t>
  </si>
  <si>
    <t>RW 20</t>
  </si>
  <si>
    <t>Bu 3</t>
  </si>
  <si>
    <t>Samtrot</t>
  </si>
  <si>
    <t>WVW 19</t>
  </si>
  <si>
    <t>616 Gm</t>
  </si>
  <si>
    <t>WVW 32 L</t>
  </si>
  <si>
    <t>N 20</t>
  </si>
  <si>
    <t>1-32 Gm</t>
  </si>
  <si>
    <t>24-196 Gm</t>
  </si>
  <si>
    <t>12 Gm-Truant</t>
  </si>
  <si>
    <t>N 101</t>
  </si>
  <si>
    <t>N 201</t>
  </si>
  <si>
    <t>We M1</t>
  </si>
  <si>
    <t>WVW 20</t>
  </si>
  <si>
    <t>Dreher 250</t>
  </si>
  <si>
    <t>WVW 33 L</t>
  </si>
  <si>
    <t>N 21</t>
  </si>
  <si>
    <t>1-33 Gm</t>
  </si>
  <si>
    <t>24-209 Gm</t>
  </si>
  <si>
    <t>13 Gm-Truant</t>
  </si>
  <si>
    <t>40 HP</t>
  </si>
  <si>
    <t>N 202</t>
  </si>
  <si>
    <t>Pauly 60</t>
  </si>
  <si>
    <t>ME 1</t>
  </si>
  <si>
    <t>We M 171</t>
  </si>
  <si>
    <t>ED 8</t>
  </si>
  <si>
    <t>Dreher 253</t>
  </si>
  <si>
    <t>WVW 34 L</t>
  </si>
  <si>
    <t>N 22</t>
  </si>
  <si>
    <t xml:space="preserve">90 Gm </t>
  </si>
  <si>
    <t>64 Gm</t>
  </si>
  <si>
    <t>N 203</t>
  </si>
  <si>
    <t>ST 180</t>
  </si>
  <si>
    <t>We M 242</t>
  </si>
  <si>
    <t>ED 10</t>
  </si>
  <si>
    <t>Dreher 258</t>
  </si>
  <si>
    <t>Scheu 8946</t>
  </si>
  <si>
    <t>WVW 35 L</t>
  </si>
  <si>
    <t>N 23</t>
  </si>
  <si>
    <t>2/15 Gm</t>
  </si>
  <si>
    <t>80 N</t>
  </si>
  <si>
    <t>64-177 Gm</t>
  </si>
  <si>
    <t>N 204</t>
  </si>
  <si>
    <t>We M 819</t>
  </si>
  <si>
    <t>ED 17</t>
  </si>
  <si>
    <t>Dreher 259</t>
  </si>
  <si>
    <t>Ts 78</t>
  </si>
  <si>
    <t xml:space="preserve">6-11 Gm </t>
  </si>
  <si>
    <t>N 24</t>
  </si>
  <si>
    <t>2/16 Gm</t>
  </si>
  <si>
    <t xml:space="preserve">81 N </t>
  </si>
  <si>
    <t>64-183 Gm</t>
  </si>
  <si>
    <t>50 HP</t>
  </si>
  <si>
    <t>We M 838</t>
  </si>
  <si>
    <t>ED 21</t>
  </si>
  <si>
    <t>Dreher 260</t>
  </si>
  <si>
    <t>Wz 214</t>
  </si>
  <si>
    <t>N 25</t>
  </si>
  <si>
    <t>2/21 Gm</t>
  </si>
  <si>
    <t xml:space="preserve">84 N </t>
  </si>
  <si>
    <t>64-184 Gm</t>
  </si>
  <si>
    <t>Alle Klone der Ertragsrebe</t>
  </si>
  <si>
    <t>Alle Klone der Unterlagsrebe</t>
  </si>
  <si>
    <t>We M 847</t>
  </si>
  <si>
    <t>ED 22</t>
  </si>
  <si>
    <t>Dreher 261</t>
  </si>
  <si>
    <t>Wz 226</t>
  </si>
  <si>
    <t>6-15 Gm</t>
  </si>
  <si>
    <t>2/26 Gm</t>
  </si>
  <si>
    <t>36 Wm</t>
  </si>
  <si>
    <t>V</t>
  </si>
  <si>
    <t>We M 848</t>
  </si>
  <si>
    <t>Dreher 262</t>
  </si>
  <si>
    <t>Wz 298</t>
  </si>
  <si>
    <t xml:space="preserve">6-19 Gm </t>
  </si>
  <si>
    <t>Dreher 209</t>
  </si>
  <si>
    <t>94-02 Gm</t>
  </si>
  <si>
    <t>B</t>
  </si>
  <si>
    <t>1-1 Gm</t>
  </si>
  <si>
    <t>Dreher 263</t>
  </si>
  <si>
    <t xml:space="preserve">26 Gm </t>
  </si>
  <si>
    <t>Dreher 212</t>
  </si>
  <si>
    <t>110 Gm</t>
  </si>
  <si>
    <t>Z</t>
  </si>
  <si>
    <t>1-11 Gm</t>
  </si>
  <si>
    <t>Dreher 264</t>
  </si>
  <si>
    <t xml:space="preserve">27 Gm </t>
  </si>
  <si>
    <t>HK 300</t>
  </si>
  <si>
    <t>110-06 Gm</t>
  </si>
  <si>
    <t>Vvg</t>
  </si>
  <si>
    <t>1-3 Gm</t>
  </si>
  <si>
    <t>Dreher 269</t>
  </si>
  <si>
    <t>HK 400</t>
  </si>
  <si>
    <t xml:space="preserve">101 Gm </t>
  </si>
  <si>
    <t>St 15</t>
  </si>
  <si>
    <t>110-11 Gm</t>
  </si>
  <si>
    <t>Bvg</t>
  </si>
  <si>
    <t>1-44 Gm</t>
  </si>
  <si>
    <t>Dreher 274</t>
  </si>
  <si>
    <t>HKL 500</t>
  </si>
  <si>
    <t>23 Gm</t>
  </si>
  <si>
    <t xml:space="preserve">102 Gm </t>
  </si>
  <si>
    <t>110-14 Gm</t>
  </si>
  <si>
    <t>Zvg</t>
  </si>
  <si>
    <t>1-47 Gm</t>
  </si>
  <si>
    <t>Dreher 276</t>
  </si>
  <si>
    <t>K 1</t>
  </si>
  <si>
    <t>68-10 Gm</t>
  </si>
  <si>
    <t>105 Gm</t>
  </si>
  <si>
    <t>110-18 Gm</t>
  </si>
  <si>
    <t>1-53 Gm</t>
  </si>
  <si>
    <t>Dreher 278</t>
  </si>
  <si>
    <t>K 1/14</t>
  </si>
  <si>
    <t>68-13 Gm</t>
  </si>
  <si>
    <t xml:space="preserve">107 Gm </t>
  </si>
  <si>
    <t>110-30 Gm</t>
  </si>
  <si>
    <t>1-58 Gm</t>
  </si>
  <si>
    <t>ST 130</t>
  </si>
  <si>
    <t>ST 90</t>
  </si>
  <si>
    <t>68-16 Gm</t>
  </si>
  <si>
    <t xml:space="preserve">112 Gm </t>
  </si>
  <si>
    <t xml:space="preserve">198 Gm </t>
  </si>
  <si>
    <t>ZR</t>
  </si>
  <si>
    <t>1-6 Gm</t>
  </si>
  <si>
    <t>Wü 78</t>
  </si>
  <si>
    <t>40 Trier</t>
  </si>
  <si>
    <t>113 Gm</t>
  </si>
  <si>
    <t>198-10 Gm</t>
  </si>
  <si>
    <t>1-81 Gm</t>
  </si>
  <si>
    <t>Wü 92</t>
  </si>
  <si>
    <t>41 Trier</t>
  </si>
  <si>
    <t>115 Gm</t>
  </si>
  <si>
    <t>198-12 Gm</t>
  </si>
  <si>
    <t>1-84 Gm</t>
  </si>
  <si>
    <t>Wü 0115</t>
  </si>
  <si>
    <t>42 Trier</t>
  </si>
  <si>
    <t>63 Wm</t>
  </si>
  <si>
    <t>198-16 Gm</t>
  </si>
  <si>
    <t>1-86 Gm</t>
  </si>
  <si>
    <t>Wü 0318</t>
  </si>
  <si>
    <t>43 Trier</t>
  </si>
  <si>
    <t>A328</t>
  </si>
  <si>
    <t>198-25 Gm</t>
  </si>
  <si>
    <t>1-9 Gm</t>
  </si>
  <si>
    <t>Wü 9929</t>
  </si>
  <si>
    <t>44 Trier</t>
  </si>
  <si>
    <t>H1</t>
  </si>
  <si>
    <t>198-30 Gm</t>
  </si>
  <si>
    <t>45 Trier</t>
  </si>
  <si>
    <t>HK 200</t>
  </si>
  <si>
    <t>198-44 Gm</t>
  </si>
  <si>
    <t>2-2 Gm</t>
  </si>
  <si>
    <t>46 Trier</t>
  </si>
  <si>
    <t>237 Gm</t>
  </si>
  <si>
    <t>2-6 Gm</t>
  </si>
  <si>
    <t>47 Trier</t>
  </si>
  <si>
    <t>237-08 Gm</t>
  </si>
  <si>
    <t>2-9 Gm</t>
  </si>
  <si>
    <t>48 Trier</t>
  </si>
  <si>
    <t>237-20 Gm</t>
  </si>
  <si>
    <t>13 Gm</t>
  </si>
  <si>
    <t>49 Trier</t>
  </si>
  <si>
    <t>239 Gm</t>
  </si>
  <si>
    <t>239-12 Gm</t>
  </si>
  <si>
    <t>17 Gm</t>
  </si>
  <si>
    <t>9 N</t>
  </si>
  <si>
    <t>239-17 Gm</t>
  </si>
  <si>
    <t>50 N</t>
  </si>
  <si>
    <t>239-20 Gm</t>
  </si>
  <si>
    <t>19 Gm</t>
  </si>
  <si>
    <t>AF 1</t>
  </si>
  <si>
    <t xml:space="preserve">239-25 Gm </t>
  </si>
  <si>
    <t>AF 800</t>
  </si>
  <si>
    <t>239-34 Gm</t>
  </si>
  <si>
    <t>20-13 Gm</t>
  </si>
  <si>
    <t>DH 21</t>
  </si>
  <si>
    <t>303 Gm</t>
  </si>
  <si>
    <t>20-15 Gm</t>
  </si>
  <si>
    <t>Dreher 505</t>
  </si>
  <si>
    <t>305 Gm</t>
  </si>
  <si>
    <t>20-16 Gm</t>
  </si>
  <si>
    <t>Dreher 517</t>
  </si>
  <si>
    <t>308 Gm</t>
  </si>
  <si>
    <t>20-19 Gm</t>
  </si>
  <si>
    <t>Heinz 1</t>
  </si>
  <si>
    <t>310 Gm</t>
  </si>
  <si>
    <t>20-20 Gm</t>
  </si>
  <si>
    <t>K 5</t>
  </si>
  <si>
    <t>312 Gm</t>
  </si>
  <si>
    <t>401 Gm</t>
  </si>
  <si>
    <t>K 5/73</t>
  </si>
  <si>
    <t>316 Gm</t>
  </si>
  <si>
    <t>402 Gm</t>
  </si>
  <si>
    <t>Müller 50</t>
  </si>
  <si>
    <t>318 Gm</t>
  </si>
  <si>
    <t>403 Gm</t>
  </si>
  <si>
    <t>Pauly 400</t>
  </si>
  <si>
    <t>325 Gm</t>
  </si>
  <si>
    <t>404 Gm</t>
  </si>
  <si>
    <t>Pauly 800</t>
  </si>
  <si>
    <t>326 Gm</t>
  </si>
  <si>
    <t>405 Gm</t>
  </si>
  <si>
    <t>Schäffer 5</t>
  </si>
  <si>
    <t>327 Gm</t>
  </si>
  <si>
    <t>6/38</t>
  </si>
  <si>
    <t>ST 30</t>
  </si>
  <si>
    <t>336 Gm</t>
  </si>
  <si>
    <t>WVW H 40</t>
  </si>
  <si>
    <t>St 40</t>
  </si>
  <si>
    <t>342 Gm</t>
  </si>
  <si>
    <t>WVW H 41</t>
  </si>
  <si>
    <t>Weis 210</t>
  </si>
  <si>
    <t>343 Gm</t>
  </si>
  <si>
    <t>WVW H 42</t>
  </si>
  <si>
    <t>Wü 12-4</t>
  </si>
  <si>
    <t>353 Gm</t>
  </si>
  <si>
    <t>WVW H 43</t>
  </si>
  <si>
    <t>Wü 7-5</t>
  </si>
  <si>
    <t>355 Gm</t>
  </si>
  <si>
    <t>WVW H 44 Clevner</t>
  </si>
  <si>
    <t>358 Gm</t>
  </si>
  <si>
    <t>WVW H 45 Clevner</t>
  </si>
  <si>
    <t>365 Gm</t>
  </si>
  <si>
    <t>WVW H 46 Clevner</t>
  </si>
  <si>
    <t xml:space="preserve">380 Gm </t>
  </si>
  <si>
    <t>WVW H 47 Samtrot</t>
  </si>
  <si>
    <t xml:space="preserve">386 Gm </t>
  </si>
  <si>
    <t>WVW H 48 Samtrot</t>
  </si>
  <si>
    <t>Rautenthal 69 Gm</t>
  </si>
  <si>
    <t>WVW H 49 Samtrot</t>
  </si>
  <si>
    <t>Rautenthal 95 Gm</t>
  </si>
  <si>
    <t>5/6</t>
  </si>
  <si>
    <t>Rautenthal 98 Gm</t>
  </si>
  <si>
    <t>70 Wm</t>
  </si>
  <si>
    <t>Steinberg 7 Gm</t>
  </si>
  <si>
    <t>82 Wm</t>
  </si>
  <si>
    <t>Steinberg 7-1 Gm</t>
  </si>
  <si>
    <t>A 1522</t>
  </si>
  <si>
    <t>Steinberg 7-5 Gm</t>
  </si>
  <si>
    <t>A 2107</t>
  </si>
  <si>
    <t>Steinberg 7-6 Gm</t>
  </si>
  <si>
    <t>Frank 105</t>
  </si>
  <si>
    <t>Steinberg 7-10 Gm</t>
  </si>
  <si>
    <t>Frank 105 S</t>
  </si>
  <si>
    <t>Steinberg 7-11 Gm</t>
  </si>
  <si>
    <t>Frank Charisma</t>
  </si>
  <si>
    <t>Steinberg 9 Gm</t>
  </si>
  <si>
    <t>Frank Classic</t>
  </si>
  <si>
    <t>Steinberg 9-13 Gm</t>
  </si>
  <si>
    <t>Frank Pinot</t>
  </si>
  <si>
    <t>Steinberg 9-14 Gm</t>
  </si>
  <si>
    <t>Frank Vision</t>
  </si>
  <si>
    <t>Steinberg 9-17 Gm</t>
  </si>
  <si>
    <t>ST 173</t>
  </si>
  <si>
    <t>Steinberg 9-19 Gm</t>
  </si>
  <si>
    <t>Steinberg 26 Gm</t>
  </si>
  <si>
    <t xml:space="preserve">Alle vorhandenen Klone </t>
  </si>
  <si>
    <t>Anmerkung</t>
  </si>
  <si>
    <t>Ertrags-rebe</t>
  </si>
  <si>
    <t>Unterlags-rebe</t>
  </si>
  <si>
    <t>Berechnung für die Zeile 19</t>
  </si>
  <si>
    <t>Berechnung für die Zeile 20</t>
  </si>
  <si>
    <t>Berechnung für die Zeile 21</t>
  </si>
  <si>
    <t>Berechnung für die Zeile 22</t>
  </si>
  <si>
    <t>Berechnung für die Zeile 23</t>
  </si>
  <si>
    <t>Berechnung für die Zeile 24</t>
  </si>
  <si>
    <t>Berechnung für die Zeile 25</t>
  </si>
  <si>
    <t>Berechnung für die Zeile 26</t>
  </si>
  <si>
    <t>Berechnung für die Zeile 27</t>
  </si>
  <si>
    <t>Berechnung für die Zeile 28</t>
  </si>
  <si>
    <t>Berechnung für die Zeile 29</t>
  </si>
  <si>
    <t>Berechnung für die Zeile 30</t>
  </si>
  <si>
    <t>Berechnung für die Zeile 31</t>
  </si>
  <si>
    <t>Berechnung für die Zeile 34</t>
  </si>
  <si>
    <t>Berechnung für die Zeile 35</t>
  </si>
  <si>
    <t>Berechnung für die Zeile 33</t>
  </si>
  <si>
    <t>Berechnung für die Zeile 36</t>
  </si>
  <si>
    <t>Berechnung für die Zeile 37</t>
  </si>
  <si>
    <t>Berechnung für die Zeile 38</t>
  </si>
  <si>
    <t>Berechnung für die Zeile 32</t>
  </si>
  <si>
    <t>Legende</t>
  </si>
  <si>
    <t>Sorte nicht vorhanden</t>
  </si>
  <si>
    <t>Klon nicht vorhanden</t>
  </si>
  <si>
    <t>beantragte Kategorie</t>
  </si>
  <si>
    <t>Zahl</t>
  </si>
  <si>
    <t>SNV</t>
  </si>
  <si>
    <t>Edelreis</t>
  </si>
  <si>
    <t>beantragte Kat</t>
  </si>
  <si>
    <t>BKF</t>
  </si>
  <si>
    <t>beantragte Kategorie falsch</t>
  </si>
  <si>
    <t>S</t>
  </si>
  <si>
    <t xml:space="preserve">Standardpflanzgut                                    </t>
  </si>
  <si>
    <t>Größe</t>
  </si>
  <si>
    <t>N</t>
  </si>
  <si>
    <t>Normal</t>
  </si>
  <si>
    <t>H</t>
  </si>
  <si>
    <t>Hochstamm</t>
  </si>
  <si>
    <t>HB</t>
  </si>
  <si>
    <t>Halbhochstamm</t>
  </si>
  <si>
    <t xml:space="preserve">       Die Herkuft ist aus dem von uns geführten Rebenverkehrsbuch </t>
  </si>
  <si>
    <t>Kategorie*</t>
  </si>
  <si>
    <r>
      <rPr>
        <b/>
        <sz val="12"/>
        <rFont val="Arial"/>
        <family val="2"/>
      </rPr>
      <t>Antrag auf Anerkennung / Untersuchung von Pfropfreben / Wurzelreben / Kartonagen zur Verwendung des Pflanzenpasses</t>
    </r>
    <r>
      <rPr>
        <sz val="11"/>
        <rFont val="Arial"/>
        <family val="2"/>
      </rPr>
      <t xml:space="preserve">
gemäß § 4 und § 17a der Rebenpflanzgutverordnung und Art. 84 der Pflanzengesundheits-VO (EU)  2016/2031</t>
    </r>
  </si>
  <si>
    <t>email</t>
  </si>
  <si>
    <t>TT</t>
  </si>
  <si>
    <t>Tafeltrauben</t>
  </si>
  <si>
    <t>WV
EB</t>
  </si>
  <si>
    <t>Werkvertrag
Eigenbedarf</t>
  </si>
  <si>
    <t>Ich/wir erkläre(n), dass</t>
  </si>
  <si>
    <t xml:space="preserve">a)    die zur Herstellung des Pflanzguts verwendeten Rutenteile der o.a. Kategorie angehören und weise(n) dies an Hand der Etiketten/Anerkennungsbescheide/Pflanzenpässe nach. </t>
  </si>
  <si>
    <t>b)    die Anforderungen an die RNQPs gem. Anlage 1 Punkt 2.1 (Rebenpflanzgut-VO) eingehalten werden.</t>
  </si>
  <si>
    <t xml:space="preserve">c)    bei Standardpflanzgut, im Fall, dass es aus einem erhaltungszüchterisch bearbeiteten Klon erwächst und der Kon beantragt werden soll, der Antrag nur durch den eingetragenen Züchter
       oder mit dessen Zustimmung gestellt werden kann. </t>
  </si>
  <si>
    <t>Hinweis:</t>
  </si>
  <si>
    <t>Die Bescheinigung darf zum Zeitpunkt der Beantragung der Anerkennung nicht älter als 5 Jahre sein.</t>
  </si>
  <si>
    <t xml:space="preserve">   Mit dem erstmaligen Antrag ist gemäß § 5 Abs. 3 und 4 der Rebenpflanzgut-VO eine Bescheinigung der zuständigen Behörde vorzulegen, aus der hervorgeht, dass in der Vermehrungsfläche keine Nematoden, die Viren gemäß Anlage 1 Nr. 2.1c bei Reben übertragen können, nachgewiesen worden sind. Alternativ kann ggf. von der Untersuchung von Bodenproben abgesehen werden, wenn auf der Fläche in den fünf der Nutzung zu Vermerhungszwecken vorangegangenen Jahren nachweislich ausschließlich Pflanzen angebaut worden sind, die keine gemeinsamen Wirte für virusübertragende Nematoden und für diesen Nematoden jeweils entsprechende Viren sind.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</si>
</sst>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0"/>
      <name val="Arial"/>
    </font>
    <font>
      <sz val="10"/>
      <name val="Arial"/>
    </font>
    <font>
      <b/>
      <sz val="10"/>
      <name val="Arial"/>
      <family val="2"/>
    </font>
    <font>
      <sz val="8"/>
      <name val="Arial"/>
    </font>
    <font>
      <sz val="9"/>
      <name val="Arial"/>
      <family val="2"/>
    </font>
    <font>
      <b/>
      <sz val="12"/>
      <name val="Arial"/>
      <family val="2"/>
    </font>
    <font>
      <b/>
      <sz val="10"/>
      <name val="Arial"/>
    </font>
    <font>
      <sz val="12"/>
      <name val="Arial"/>
      <family val="2"/>
    </font>
    <font>
      <sz val="10"/>
      <name val="Arial"/>
      <family val="2"/>
    </font>
    <font>
      <b/>
      <sz val="10"/>
      <name val="Arial Narrow"/>
      <family val="2"/>
    </font>
    <font>
      <sz val="10"/>
      <name val="Arial Narrow"/>
      <family val="2"/>
    </font>
    <font>
      <b/>
      <sz val="11"/>
      <name val="Arial"/>
      <family val="2"/>
    </font>
    <font>
      <sz val="11"/>
      <name val="Arial"/>
      <family val="2"/>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s>
  <borders count="4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
    <xf numFmtId="0" fontId="0" fillId="0" borderId="0"/>
  </cellStyleXfs>
  <cellXfs count="179">
    <xf numFmtId="0" fontId="0" fillId="0" borderId="0" xfId="0"/>
    <xf numFmtId="0" fontId="0" fillId="0" borderId="1" xfId="0" applyBorder="1"/>
    <xf numFmtId="0" fontId="6" fillId="0" borderId="0" xfId="0" applyFont="1" applyProtection="1">
      <protection hidden="1"/>
    </xf>
    <xf numFmtId="0" fontId="6" fillId="0" borderId="0" xfId="0" applyFont="1" applyBorder="1" applyProtection="1">
      <protection hidden="1"/>
    </xf>
    <xf numFmtId="0" fontId="1" fillId="0" borderId="0" xfId="0" applyFont="1" applyProtection="1">
      <protection hidden="1"/>
    </xf>
    <xf numFmtId="0" fontId="1" fillId="0" borderId="0" xfId="0" applyFont="1" applyBorder="1" applyProtection="1">
      <protection hidden="1"/>
    </xf>
    <xf numFmtId="49" fontId="1" fillId="0" borderId="0" xfId="0" applyNumberFormat="1" applyFont="1" applyProtection="1">
      <protection hidden="1"/>
    </xf>
    <xf numFmtId="17" fontId="1" fillId="0" borderId="0" xfId="0" applyNumberFormat="1" applyFont="1" applyProtection="1">
      <protection hidden="1"/>
    </xf>
    <xf numFmtId="0" fontId="1" fillId="0" borderId="2" xfId="0" applyFont="1" applyBorder="1" applyProtection="1">
      <protection hidden="1"/>
    </xf>
    <xf numFmtId="0" fontId="1" fillId="0" borderId="3" xfId="0" applyFont="1" applyBorder="1" applyProtection="1">
      <protection hidden="1"/>
    </xf>
    <xf numFmtId="0" fontId="1" fillId="0" borderId="4" xfId="0" applyFont="1" applyBorder="1" applyProtection="1">
      <protection hidden="1"/>
    </xf>
    <xf numFmtId="0" fontId="1" fillId="0" borderId="5" xfId="0" applyFont="1" applyBorder="1" applyProtection="1">
      <protection hidden="1"/>
    </xf>
    <xf numFmtId="0" fontId="1" fillId="0" borderId="6" xfId="0" applyFont="1" applyBorder="1" applyProtection="1">
      <protection hidden="1"/>
    </xf>
    <xf numFmtId="17" fontId="1" fillId="0" borderId="5" xfId="0" applyNumberFormat="1" applyFont="1" applyBorder="1" applyProtection="1">
      <protection hidden="1"/>
    </xf>
    <xf numFmtId="0" fontId="1" fillId="0" borderId="7" xfId="0" applyFont="1" applyBorder="1" applyProtection="1">
      <protection hidden="1"/>
    </xf>
    <xf numFmtId="0" fontId="1" fillId="0" borderId="8" xfId="0" applyFont="1" applyBorder="1" applyProtection="1">
      <protection hidden="1"/>
    </xf>
    <xf numFmtId="0" fontId="0" fillId="0" borderId="0" xfId="0" applyBorder="1"/>
    <xf numFmtId="0" fontId="0" fillId="0" borderId="6" xfId="0" applyBorder="1"/>
    <xf numFmtId="49" fontId="1" fillId="0" borderId="5" xfId="0" applyNumberFormat="1" applyFont="1" applyBorder="1" applyProtection="1">
      <protection hidden="1"/>
    </xf>
    <xf numFmtId="0" fontId="0" fillId="0" borderId="8" xfId="0" applyBorder="1"/>
    <xf numFmtId="0" fontId="0" fillId="0" borderId="9" xfId="0" applyBorder="1"/>
    <xf numFmtId="0" fontId="0" fillId="0" borderId="5" xfId="0" applyBorder="1"/>
    <xf numFmtId="0" fontId="0" fillId="0" borderId="0" xfId="0" applyFill="1" applyBorder="1"/>
    <xf numFmtId="49" fontId="1" fillId="0" borderId="0" xfId="0" applyNumberFormat="1" applyFont="1" applyBorder="1" applyProtection="1">
      <protection hidden="1"/>
    </xf>
    <xf numFmtId="0" fontId="0" fillId="2" borderId="10"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0" xfId="0" applyFill="1" applyBorder="1" applyAlignment="1"/>
    <xf numFmtId="0" fontId="0" fillId="0" borderId="17" xfId="0" applyBorder="1"/>
    <xf numFmtId="0" fontId="0" fillId="0" borderId="3" xfId="0" applyBorder="1"/>
    <xf numFmtId="0" fontId="0" fillId="0" borderId="4"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14" xfId="0" applyFill="1" applyBorder="1"/>
    <xf numFmtId="0" fontId="1" fillId="0" borderId="22" xfId="0" applyFont="1" applyFill="1" applyBorder="1"/>
    <xf numFmtId="0" fontId="0" fillId="0" borderId="22" xfId="0" applyFill="1" applyBorder="1"/>
    <xf numFmtId="0" fontId="1" fillId="0" borderId="14" xfId="0" applyFont="1" applyFill="1" applyBorder="1"/>
    <xf numFmtId="0" fontId="0" fillId="0" borderId="18" xfId="0" applyFill="1" applyBorder="1"/>
    <xf numFmtId="0" fontId="0" fillId="0" borderId="15" xfId="0" applyFill="1" applyBorder="1"/>
    <xf numFmtId="0" fontId="0" fillId="0" borderId="23" xfId="0" applyFill="1" applyBorder="1"/>
    <xf numFmtId="0" fontId="0" fillId="0" borderId="13" xfId="0" applyFill="1" applyBorder="1"/>
    <xf numFmtId="0" fontId="0" fillId="2" borderId="24" xfId="0" applyFill="1" applyBorder="1"/>
    <xf numFmtId="0" fontId="0" fillId="0" borderId="2" xfId="0" applyFill="1" applyBorder="1"/>
    <xf numFmtId="0" fontId="0" fillId="0" borderId="25" xfId="0" applyFill="1" applyBorder="1"/>
    <xf numFmtId="0" fontId="1" fillId="0" borderId="5" xfId="0" applyFont="1" applyFill="1" applyBorder="1"/>
    <xf numFmtId="0" fontId="0" fillId="0" borderId="5" xfId="0" applyFill="1" applyBorder="1"/>
    <xf numFmtId="0" fontId="0" fillId="0" borderId="26" xfId="0" applyFill="1" applyBorder="1"/>
    <xf numFmtId="0" fontId="0" fillId="0" borderId="27" xfId="0" applyFill="1" applyBorder="1"/>
    <xf numFmtId="0" fontId="1" fillId="0" borderId="26" xfId="0" applyFont="1" applyFill="1" applyBorder="1"/>
    <xf numFmtId="0" fontId="0" fillId="0" borderId="28" xfId="0" applyBorder="1"/>
    <xf numFmtId="0" fontId="0" fillId="0" borderId="7" xfId="0" applyFill="1" applyBorder="1"/>
    <xf numFmtId="0" fontId="0" fillId="0" borderId="28" xfId="0" applyFill="1" applyBorder="1"/>
    <xf numFmtId="0" fontId="0" fillId="0" borderId="29" xfId="0" applyFill="1" applyBorder="1"/>
    <xf numFmtId="0" fontId="0" fillId="0" borderId="0" xfId="0" applyProtection="1">
      <protection locked="0"/>
    </xf>
    <xf numFmtId="0" fontId="2" fillId="0" borderId="17" xfId="0" applyFont="1" applyBorder="1" applyProtection="1">
      <protection locked="0"/>
    </xf>
    <xf numFmtId="0" fontId="2" fillId="2" borderId="17" xfId="0" applyFont="1" applyFill="1" applyBorder="1" applyAlignment="1" applyProtection="1">
      <alignment wrapText="1"/>
      <protection locked="0"/>
    </xf>
    <xf numFmtId="0" fontId="0" fillId="3" borderId="17" xfId="0" applyFill="1" applyBorder="1" applyProtection="1">
      <protection locked="0"/>
    </xf>
    <xf numFmtId="0" fontId="2" fillId="2" borderId="17" xfId="0" applyFont="1" applyFill="1" applyBorder="1" applyProtection="1">
      <protection locked="0"/>
    </xf>
    <xf numFmtId="0" fontId="4" fillId="0" borderId="0" xfId="0" applyFont="1" applyProtection="1">
      <protection locked="0"/>
    </xf>
    <xf numFmtId="0" fontId="4" fillId="0" borderId="0" xfId="0" applyFont="1" applyAlignment="1" applyProtection="1">
      <alignment horizontal="left" indent="1"/>
      <protection locked="0"/>
    </xf>
    <xf numFmtId="0" fontId="0" fillId="0" borderId="1" xfId="0" applyBorder="1" applyProtection="1">
      <protection locked="0"/>
    </xf>
    <xf numFmtId="0" fontId="0" fillId="0" borderId="0" xfId="0" applyProtection="1"/>
    <xf numFmtId="0" fontId="2" fillId="0" borderId="30" xfId="0" applyFont="1" applyBorder="1" applyAlignment="1" applyProtection="1"/>
    <xf numFmtId="0" fontId="2" fillId="0" borderId="31" xfId="0" applyFont="1" applyBorder="1" applyAlignment="1" applyProtection="1"/>
    <xf numFmtId="0" fontId="5" fillId="0" borderId="0" xfId="0" applyFont="1" applyBorder="1" applyAlignment="1" applyProtection="1"/>
    <xf numFmtId="0" fontId="8" fillId="0" borderId="28" xfId="0" applyFont="1" applyBorder="1" applyProtection="1"/>
    <xf numFmtId="0" fontId="0" fillId="0" borderId="32" xfId="0" applyBorder="1" applyProtection="1"/>
    <xf numFmtId="0" fontId="8" fillId="0" borderId="29" xfId="0" applyFont="1" applyBorder="1" applyProtection="1"/>
    <xf numFmtId="0" fontId="0" fillId="0" borderId="33" xfId="0" applyBorder="1" applyProtection="1"/>
    <xf numFmtId="0" fontId="7" fillId="0" borderId="0" xfId="0" applyFont="1" applyBorder="1" applyProtection="1"/>
    <xf numFmtId="0" fontId="7" fillId="0" borderId="6" xfId="0" applyFont="1" applyBorder="1" applyProtection="1"/>
    <xf numFmtId="0" fontId="7" fillId="0" borderId="0" xfId="0" applyFont="1" applyProtection="1"/>
    <xf numFmtId="0" fontId="7" fillId="0" borderId="8" xfId="0" applyFont="1" applyBorder="1" applyProtection="1"/>
    <xf numFmtId="0" fontId="7" fillId="0" borderId="9" xfId="0" applyFont="1" applyBorder="1" applyProtection="1"/>
    <xf numFmtId="0" fontId="0" fillId="0" borderId="0" xfId="0" applyBorder="1" applyProtection="1"/>
    <xf numFmtId="0" fontId="0" fillId="0" borderId="6" xfId="0" applyBorder="1" applyProtection="1"/>
    <xf numFmtId="0" fontId="0" fillId="0" borderId="8" xfId="0" applyBorder="1" applyProtection="1"/>
    <xf numFmtId="0" fontId="0" fillId="0" borderId="9" xfId="0" applyBorder="1" applyProtection="1"/>
    <xf numFmtId="0" fontId="2" fillId="0" borderId="17" xfId="0" applyFont="1" applyBorder="1" applyAlignment="1" applyProtection="1">
      <alignment horizontal="right"/>
      <protection locked="0"/>
    </xf>
    <xf numFmtId="0" fontId="0" fillId="0" borderId="0" xfId="0" applyAlignment="1">
      <alignment horizontal="left"/>
    </xf>
    <xf numFmtId="0" fontId="0" fillId="4" borderId="17" xfId="0" applyFill="1" applyBorder="1" applyAlignment="1">
      <alignment horizontal="left"/>
    </xf>
    <xf numFmtId="0" fontId="9" fillId="2" borderId="17" xfId="0" applyFont="1" applyFill="1" applyBorder="1" applyProtection="1">
      <protection locked="0"/>
    </xf>
    <xf numFmtId="0" fontId="9" fillId="2" borderId="17" xfId="0" applyFont="1" applyFill="1" applyBorder="1" applyAlignment="1" applyProtection="1">
      <alignment wrapText="1"/>
      <protection locked="0"/>
    </xf>
    <xf numFmtId="0" fontId="9" fillId="2" borderId="17" xfId="0" applyFont="1" applyFill="1" applyBorder="1" applyAlignment="1" applyProtection="1">
      <protection locked="0"/>
    </xf>
    <xf numFmtId="0" fontId="9" fillId="4" borderId="17" xfId="0" applyFont="1" applyFill="1" applyBorder="1" applyAlignment="1">
      <alignment horizontal="left" wrapText="1"/>
    </xf>
    <xf numFmtId="3" fontId="0" fillId="3" borderId="17" xfId="0" applyNumberFormat="1" applyFill="1" applyBorder="1" applyProtection="1">
      <protection locked="0"/>
    </xf>
    <xf numFmtId="0" fontId="10" fillId="3" borderId="17" xfId="0" applyFont="1" applyFill="1" applyBorder="1" applyProtection="1">
      <protection locked="0"/>
    </xf>
    <xf numFmtId="0" fontId="2" fillId="0" borderId="34" xfId="0" applyFont="1" applyBorder="1" applyProtection="1">
      <protection locked="0"/>
    </xf>
    <xf numFmtId="0" fontId="0" fillId="0" borderId="35" xfId="0" applyBorder="1" applyAlignment="1">
      <alignment horizontal="left"/>
    </xf>
    <xf numFmtId="0" fontId="0" fillId="0" borderId="36" xfId="0" applyBorder="1"/>
    <xf numFmtId="0" fontId="8" fillId="0" borderId="17" xfId="0" applyFont="1" applyBorder="1" applyProtection="1">
      <protection locked="0"/>
    </xf>
    <xf numFmtId="0" fontId="8" fillId="0" borderId="34" xfId="0" applyFont="1" applyBorder="1" applyAlignment="1">
      <alignment horizontal="left"/>
    </xf>
    <xf numFmtId="0" fontId="2" fillId="2" borderId="34" xfId="0" applyFont="1" applyFill="1" applyBorder="1" applyAlignment="1" applyProtection="1">
      <protection locked="0"/>
    </xf>
    <xf numFmtId="0" fontId="2" fillId="2" borderId="36" xfId="0" applyFont="1" applyFill="1" applyBorder="1" applyAlignment="1" applyProtection="1">
      <protection locked="0"/>
    </xf>
    <xf numFmtId="0" fontId="8" fillId="0" borderId="0" xfId="0" applyFont="1" applyProtection="1">
      <protection locked="0"/>
    </xf>
    <xf numFmtId="0" fontId="0" fillId="0" borderId="0" xfId="0" applyAlignment="1" applyProtection="1">
      <alignment vertical="top"/>
      <protection locked="0"/>
    </xf>
    <xf numFmtId="0" fontId="8" fillId="0" borderId="17" xfId="0" applyFont="1" applyBorder="1" applyAlignment="1" applyProtection="1">
      <alignment vertical="top" wrapText="1"/>
      <protection locked="0"/>
    </xf>
    <xf numFmtId="0" fontId="8" fillId="0" borderId="17" xfId="0" applyFont="1" applyBorder="1" applyAlignment="1" applyProtection="1">
      <alignment vertical="top"/>
      <protection locked="0"/>
    </xf>
    <xf numFmtId="0" fontId="8" fillId="0" borderId="34" xfId="0" applyFont="1" applyBorder="1" applyAlignment="1">
      <alignment horizontal="left" vertical="top"/>
    </xf>
    <xf numFmtId="0" fontId="0" fillId="0" borderId="35" xfId="0" applyBorder="1" applyAlignment="1">
      <alignment horizontal="left" vertical="top"/>
    </xf>
    <xf numFmtId="0" fontId="0" fillId="0" borderId="36" xfId="0" applyBorder="1" applyAlignment="1">
      <alignment vertical="top"/>
    </xf>
    <xf numFmtId="0" fontId="0" fillId="0" borderId="0" xfId="0" applyAlignment="1">
      <alignment wrapText="1"/>
    </xf>
    <xf numFmtId="0" fontId="0" fillId="0" borderId="0" xfId="0" applyAlignment="1">
      <alignment vertical="top"/>
    </xf>
    <xf numFmtId="0" fontId="2" fillId="0" borderId="0" xfId="0" applyFont="1" applyProtection="1">
      <protection locked="0"/>
    </xf>
    <xf numFmtId="0" fontId="4" fillId="0" borderId="0" xfId="0" applyFont="1" applyAlignment="1" applyProtection="1">
      <alignment horizontal="left" vertical="justify" wrapText="1"/>
      <protection locked="0"/>
    </xf>
    <xf numFmtId="0" fontId="4" fillId="0" borderId="0" xfId="0" applyFont="1" applyAlignment="1" applyProtection="1">
      <alignment horizontal="left" indent="1"/>
      <protection locked="0"/>
    </xf>
    <xf numFmtId="0" fontId="8" fillId="0" borderId="0" xfId="0" applyFont="1" applyAlignment="1" applyProtection="1">
      <alignment wrapText="1"/>
      <protection locked="0"/>
    </xf>
    <xf numFmtId="0" fontId="8" fillId="0" borderId="0" xfId="0" applyFont="1" applyProtection="1">
      <protection locked="0"/>
    </xf>
    <xf numFmtId="49" fontId="0" fillId="0" borderId="34" xfId="0" applyNumberFormat="1" applyBorder="1" applyAlignment="1" applyProtection="1">
      <protection locked="0"/>
    </xf>
    <xf numFmtId="49" fontId="0" fillId="0" borderId="35" xfId="0" applyNumberFormat="1" applyBorder="1" applyAlignment="1" applyProtection="1">
      <protection locked="0"/>
    </xf>
    <xf numFmtId="49" fontId="0" fillId="0" borderId="36" xfId="0" applyNumberFormat="1" applyBorder="1" applyAlignment="1" applyProtection="1">
      <protection locked="0"/>
    </xf>
    <xf numFmtId="0" fontId="2" fillId="2" borderId="34" xfId="0" applyFont="1" applyFill="1" applyBorder="1" applyAlignment="1" applyProtection="1">
      <protection locked="0"/>
    </xf>
    <xf numFmtId="0" fontId="2" fillId="2" borderId="36" xfId="0" applyFont="1" applyFill="1" applyBorder="1" applyAlignment="1" applyProtection="1">
      <protection locked="0"/>
    </xf>
    <xf numFmtId="0" fontId="0" fillId="3" borderId="17" xfId="0" applyFill="1" applyBorder="1" applyAlignment="1" applyProtection="1">
      <protection locked="0"/>
    </xf>
    <xf numFmtId="0" fontId="9" fillId="2" borderId="34" xfId="0" applyFont="1" applyFill="1" applyBorder="1" applyAlignment="1" applyProtection="1">
      <alignment wrapText="1"/>
      <protection locked="0"/>
    </xf>
    <xf numFmtId="0" fontId="9" fillId="2" borderId="36" xfId="0" applyFont="1" applyFill="1" applyBorder="1" applyAlignment="1" applyProtection="1">
      <alignment wrapText="1"/>
      <protection locked="0"/>
    </xf>
    <xf numFmtId="0" fontId="8" fillId="0" borderId="34" xfId="0" applyFont="1" applyBorder="1" applyProtection="1">
      <protection locked="0"/>
    </xf>
    <xf numFmtId="0" fontId="8" fillId="0" borderId="35" xfId="0" applyFont="1" applyBorder="1" applyProtection="1">
      <protection locked="0"/>
    </xf>
    <xf numFmtId="0" fontId="8" fillId="0" borderId="36" xfId="0" applyFont="1" applyBorder="1" applyProtection="1">
      <protection locked="0"/>
    </xf>
    <xf numFmtId="0" fontId="8" fillId="0" borderId="34" xfId="0" applyFont="1" applyBorder="1" applyAlignment="1" applyProtection="1">
      <alignment vertical="top" wrapText="1"/>
      <protection locked="0"/>
    </xf>
    <xf numFmtId="0" fontId="8" fillId="0" borderId="35" xfId="0" applyFont="1" applyBorder="1" applyAlignment="1" applyProtection="1">
      <alignment vertical="top" wrapText="1"/>
      <protection locked="0"/>
    </xf>
    <xf numFmtId="0" fontId="8" fillId="0" borderId="36" xfId="0" applyFont="1" applyBorder="1" applyAlignment="1" applyProtection="1">
      <alignment vertical="top" wrapText="1"/>
      <protection locked="0"/>
    </xf>
    <xf numFmtId="0" fontId="0" fillId="0" borderId="17" xfId="0" applyBorder="1" applyAlignment="1">
      <alignment horizontal="left"/>
    </xf>
    <xf numFmtId="0" fontId="0" fillId="0" borderId="17" xfId="0" applyBorder="1" applyAlignment="1"/>
    <xf numFmtId="0" fontId="2" fillId="0" borderId="17" xfId="0" applyFont="1" applyBorder="1" applyAlignment="1" applyProtection="1">
      <protection locked="0"/>
    </xf>
    <xf numFmtId="0" fontId="9" fillId="4" borderId="17" xfId="0" applyFont="1" applyFill="1" applyBorder="1" applyAlignment="1">
      <alignment horizontal="left" wrapText="1"/>
    </xf>
    <xf numFmtId="0" fontId="0" fillId="0" borderId="34" xfId="0" applyBorder="1" applyAlignment="1">
      <alignment horizontal="left"/>
    </xf>
    <xf numFmtId="0" fontId="0" fillId="0" borderId="35" xfId="0" applyBorder="1" applyAlignment="1"/>
    <xf numFmtId="0" fontId="0" fillId="0" borderId="36" xfId="0" applyBorder="1" applyAlignment="1"/>
    <xf numFmtId="0" fontId="9" fillId="2" borderId="17" xfId="0" applyFont="1" applyFill="1" applyBorder="1" applyAlignment="1" applyProtection="1">
      <alignment vertical="top" wrapText="1"/>
      <protection locked="0"/>
    </xf>
    <xf numFmtId="0" fontId="0" fillId="3" borderId="34" xfId="0" applyFill="1" applyBorder="1" applyAlignment="1" applyProtection="1">
      <protection locked="0"/>
    </xf>
    <xf numFmtId="0" fontId="0" fillId="3" borderId="36" xfId="0" applyFill="1" applyBorder="1" applyAlignment="1" applyProtection="1">
      <protection locked="0"/>
    </xf>
    <xf numFmtId="0" fontId="2" fillId="2" borderId="34" xfId="0" applyFont="1" applyFill="1" applyBorder="1" applyAlignment="1" applyProtection="1">
      <alignment wrapText="1"/>
      <protection locked="0"/>
    </xf>
    <xf numFmtId="0" fontId="2" fillId="2" borderId="36" xfId="0" applyFont="1" applyFill="1" applyBorder="1" applyAlignment="1" applyProtection="1">
      <alignment wrapText="1"/>
      <protection locked="0"/>
    </xf>
    <xf numFmtId="0" fontId="2" fillId="0" borderId="34" xfId="0" applyFont="1" applyBorder="1" applyAlignment="1" applyProtection="1">
      <protection locked="0"/>
    </xf>
    <xf numFmtId="0" fontId="2" fillId="0" borderId="35" xfId="0" applyFont="1" applyBorder="1" applyAlignment="1" applyProtection="1">
      <protection locked="0"/>
    </xf>
    <xf numFmtId="0" fontId="2" fillId="0" borderId="36" xfId="0" applyFont="1" applyBorder="1" applyAlignment="1" applyProtection="1">
      <protection locked="0"/>
    </xf>
    <xf numFmtId="11" fontId="0" fillId="0" borderId="34" xfId="0" applyNumberFormat="1" applyBorder="1" applyAlignment="1" applyProtection="1">
      <protection locked="0"/>
    </xf>
    <xf numFmtId="11" fontId="0" fillId="0" borderId="35" xfId="0" applyNumberFormat="1" applyBorder="1" applyAlignment="1" applyProtection="1">
      <protection locked="0"/>
    </xf>
    <xf numFmtId="11" fontId="0" fillId="0" borderId="36" xfId="0" applyNumberFormat="1" applyBorder="1" applyAlignment="1" applyProtection="1">
      <protection locked="0"/>
    </xf>
    <xf numFmtId="0" fontId="11" fillId="0" borderId="0" xfId="0" applyFont="1" applyAlignment="1" applyProtection="1">
      <alignment vertical="top" wrapText="1"/>
      <protection locked="0"/>
    </xf>
    <xf numFmtId="0" fontId="0" fillId="0" borderId="0" xfId="0" applyAlignment="1" applyProtection="1">
      <protection locked="0"/>
    </xf>
    <xf numFmtId="0" fontId="10" fillId="3" borderId="17" xfId="0" applyFont="1" applyFill="1" applyBorder="1" applyAlignment="1" applyProtection="1">
      <protection locked="0"/>
    </xf>
    <xf numFmtId="0" fontId="2" fillId="2" borderId="17" xfId="0" applyFont="1" applyFill="1" applyBorder="1" applyAlignment="1" applyProtection="1">
      <protection locked="0"/>
    </xf>
    <xf numFmtId="0" fontId="5" fillId="0" borderId="37" xfId="0" applyFont="1" applyBorder="1" applyAlignment="1" applyProtection="1">
      <alignment horizontal="center"/>
    </xf>
    <xf numFmtId="0" fontId="5" fillId="0" borderId="38" xfId="0" applyFont="1" applyBorder="1" applyAlignment="1" applyProtection="1">
      <alignment horizontal="center"/>
    </xf>
    <xf numFmtId="0" fontId="5" fillId="0" borderId="24" xfId="0" applyFont="1" applyBorder="1" applyAlignment="1" applyProtection="1">
      <alignment horizontal="center"/>
    </xf>
    <xf numFmtId="0" fontId="0" fillId="0" borderId="34" xfId="0" applyFill="1" applyBorder="1" applyAlignment="1"/>
    <xf numFmtId="0" fontId="0" fillId="0" borderId="39" xfId="0" applyFill="1" applyBorder="1" applyAlignment="1"/>
    <xf numFmtId="0" fontId="0" fillId="2" borderId="40" xfId="0" applyFill="1" applyBorder="1" applyAlignment="1"/>
    <xf numFmtId="0" fontId="0" fillId="2" borderId="41" xfId="0" applyFill="1" applyBorder="1" applyAlignment="1"/>
    <xf numFmtId="0" fontId="0" fillId="2" borderId="42" xfId="0" applyFill="1" applyBorder="1" applyAlignment="1"/>
    <xf numFmtId="0" fontId="0" fillId="0" borderId="12" xfId="0" applyFill="1" applyBorder="1"/>
    <xf numFmtId="0" fontId="0" fillId="0" borderId="17" xfId="0" applyFill="1" applyBorder="1"/>
    <xf numFmtId="0" fontId="0" fillId="0" borderId="17" xfId="0" applyFill="1" applyBorder="1" applyAlignment="1"/>
    <xf numFmtId="0" fontId="0" fillId="5" borderId="17" xfId="0" applyFill="1" applyBorder="1" applyAlignment="1"/>
    <xf numFmtId="0" fontId="2" fillId="3" borderId="24" xfId="0" applyFont="1" applyFill="1" applyBorder="1" applyAlignment="1">
      <alignment horizontal="center"/>
    </xf>
    <xf numFmtId="0" fontId="2" fillId="3" borderId="37" xfId="0" applyFont="1" applyFill="1" applyBorder="1" applyAlignment="1">
      <alignment horizontal="center"/>
    </xf>
    <xf numFmtId="0" fontId="2" fillId="3" borderId="38" xfId="0" applyFont="1" applyFill="1" applyBorder="1" applyAlignment="1">
      <alignment horizontal="center"/>
    </xf>
    <xf numFmtId="0" fontId="0" fillId="0" borderId="12" xfId="0" applyFill="1" applyBorder="1" applyAlignment="1"/>
    <xf numFmtId="0" fontId="0" fillId="5" borderId="12" xfId="0" applyFill="1" applyBorder="1" applyAlignment="1"/>
    <xf numFmtId="0" fontId="0" fillId="0" borderId="17" xfId="0" applyBorder="1"/>
    <xf numFmtId="0" fontId="0" fillId="0" borderId="21" xfId="0" applyBorder="1"/>
    <xf numFmtId="0" fontId="0" fillId="0" borderId="43" xfId="0" applyFill="1" applyBorder="1"/>
    <xf numFmtId="0" fontId="0" fillId="0" borderId="11" xfId="0" applyFill="1" applyBorder="1"/>
    <xf numFmtId="0" fontId="0" fillId="0" borderId="16" xfId="0" applyFill="1" applyBorder="1"/>
    <xf numFmtId="0" fontId="0" fillId="0" borderId="43" xfId="0" applyFill="1" applyBorder="1" applyAlignment="1"/>
    <xf numFmtId="0" fontId="0" fillId="0" borderId="11" xfId="0" applyFill="1" applyBorder="1" applyAlignment="1"/>
    <xf numFmtId="0" fontId="0" fillId="5" borderId="43" xfId="0" applyFill="1" applyBorder="1" applyAlignment="1"/>
    <xf numFmtId="0" fontId="0" fillId="5" borderId="11" xfId="0" applyFill="1" applyBorder="1" applyAlignment="1"/>
    <xf numFmtId="0" fontId="2" fillId="3" borderId="8"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0</xdr:row>
          <xdr:rowOff>57150</xdr:rowOff>
        </xdr:from>
        <xdr:to>
          <xdr:col>1</xdr:col>
          <xdr:colOff>323850</xdr:colOff>
          <xdr:row>0</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123825</xdr:colOff>
      <xdr:row>19</xdr:row>
      <xdr:rowOff>0</xdr:rowOff>
    </xdr:to>
    <xdr:sp macro="" textlink="">
      <xdr:nvSpPr>
        <xdr:cNvPr id="3920" name="AutoShape 4"/>
        <xdr:cNvSpPr>
          <a:spLocks/>
        </xdr:cNvSpPr>
      </xdr:nvSpPr>
      <xdr:spPr bwMode="auto">
        <a:xfrm>
          <a:off x="8620125" y="171450"/>
          <a:ext cx="123825" cy="2933700"/>
        </a:xfrm>
        <a:prstGeom prst="rightBrace">
          <a:avLst>
            <a:gd name="adj1" fmla="val 1974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20</xdr:row>
      <xdr:rowOff>28575</xdr:rowOff>
    </xdr:from>
    <xdr:to>
      <xdr:col>2</xdr:col>
      <xdr:colOff>104775</xdr:colOff>
      <xdr:row>22</xdr:row>
      <xdr:rowOff>133350</xdr:rowOff>
    </xdr:to>
    <xdr:sp macro="" textlink="">
      <xdr:nvSpPr>
        <xdr:cNvPr id="3921" name="AutoShape 5"/>
        <xdr:cNvSpPr>
          <a:spLocks/>
        </xdr:cNvSpPr>
      </xdr:nvSpPr>
      <xdr:spPr bwMode="auto">
        <a:xfrm>
          <a:off x="3095625" y="330517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39</xdr:row>
      <xdr:rowOff>47625</xdr:rowOff>
    </xdr:from>
    <xdr:to>
      <xdr:col>22</xdr:col>
      <xdr:colOff>0</xdr:colOff>
      <xdr:row>39</xdr:row>
      <xdr:rowOff>47625</xdr:rowOff>
    </xdr:to>
    <xdr:sp macro="" textlink="">
      <xdr:nvSpPr>
        <xdr:cNvPr id="3922" name="Line 11"/>
        <xdr:cNvSpPr>
          <a:spLocks noChangeShapeType="1"/>
        </xdr:cNvSpPr>
      </xdr:nvSpPr>
      <xdr:spPr bwMode="auto">
        <a:xfrm>
          <a:off x="25136475" y="6438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161</xdr:row>
      <xdr:rowOff>0</xdr:rowOff>
    </xdr:from>
    <xdr:to>
      <xdr:col>0</xdr:col>
      <xdr:colOff>0</xdr:colOff>
      <xdr:row>161</xdr:row>
      <xdr:rowOff>0</xdr:rowOff>
    </xdr:to>
    <xdr:sp macro="" textlink="">
      <xdr:nvSpPr>
        <xdr:cNvPr id="3923" name="Line 13"/>
        <xdr:cNvSpPr>
          <a:spLocks noChangeShapeType="1"/>
        </xdr:cNvSpPr>
      </xdr:nvSpPr>
      <xdr:spPr bwMode="auto">
        <a:xfrm flipV="1">
          <a:off x="0" y="26422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161</xdr:row>
      <xdr:rowOff>0</xdr:rowOff>
    </xdr:from>
    <xdr:to>
      <xdr:col>0</xdr:col>
      <xdr:colOff>0</xdr:colOff>
      <xdr:row>161</xdr:row>
      <xdr:rowOff>0</xdr:rowOff>
    </xdr:to>
    <xdr:sp macro="" textlink="">
      <xdr:nvSpPr>
        <xdr:cNvPr id="3924" name="Line 14"/>
        <xdr:cNvSpPr>
          <a:spLocks noChangeShapeType="1"/>
        </xdr:cNvSpPr>
      </xdr:nvSpPr>
      <xdr:spPr bwMode="auto">
        <a:xfrm>
          <a:off x="0" y="26422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1</xdr:row>
      <xdr:rowOff>9525</xdr:rowOff>
    </xdr:from>
    <xdr:to>
      <xdr:col>2</xdr:col>
      <xdr:colOff>133350</xdr:colOff>
      <xdr:row>6</xdr:row>
      <xdr:rowOff>161925</xdr:rowOff>
    </xdr:to>
    <xdr:sp macro="" textlink="">
      <xdr:nvSpPr>
        <xdr:cNvPr id="3925" name="AutoShape 22"/>
        <xdr:cNvSpPr>
          <a:spLocks/>
        </xdr:cNvSpPr>
      </xdr:nvSpPr>
      <xdr:spPr bwMode="auto">
        <a:xfrm>
          <a:off x="3076575" y="1809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7</xdr:row>
      <xdr:rowOff>9525</xdr:rowOff>
    </xdr:from>
    <xdr:to>
      <xdr:col>2</xdr:col>
      <xdr:colOff>133350</xdr:colOff>
      <xdr:row>12</xdr:row>
      <xdr:rowOff>161925</xdr:rowOff>
    </xdr:to>
    <xdr:sp macro="" textlink="">
      <xdr:nvSpPr>
        <xdr:cNvPr id="3926" name="AutoShape 23"/>
        <xdr:cNvSpPr>
          <a:spLocks/>
        </xdr:cNvSpPr>
      </xdr:nvSpPr>
      <xdr:spPr bwMode="auto">
        <a:xfrm>
          <a:off x="3076575" y="1152525"/>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13</xdr:row>
      <xdr:rowOff>9525</xdr:rowOff>
    </xdr:from>
    <xdr:to>
      <xdr:col>2</xdr:col>
      <xdr:colOff>133350</xdr:colOff>
      <xdr:row>19</xdr:row>
      <xdr:rowOff>0</xdr:rowOff>
    </xdr:to>
    <xdr:sp macro="" textlink="">
      <xdr:nvSpPr>
        <xdr:cNvPr id="3927" name="AutoShape 24"/>
        <xdr:cNvSpPr>
          <a:spLocks/>
        </xdr:cNvSpPr>
      </xdr:nvSpPr>
      <xdr:spPr bwMode="auto">
        <a:xfrm>
          <a:off x="3076575" y="214312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xdr:row>
      <xdr:rowOff>0</xdr:rowOff>
    </xdr:from>
    <xdr:to>
      <xdr:col>16</xdr:col>
      <xdr:colOff>123825</xdr:colOff>
      <xdr:row>19</xdr:row>
      <xdr:rowOff>0</xdr:rowOff>
    </xdr:to>
    <xdr:sp macro="" textlink="">
      <xdr:nvSpPr>
        <xdr:cNvPr id="3928" name="AutoShape 25"/>
        <xdr:cNvSpPr>
          <a:spLocks/>
        </xdr:cNvSpPr>
      </xdr:nvSpPr>
      <xdr:spPr bwMode="auto">
        <a:xfrm>
          <a:off x="18697575" y="171450"/>
          <a:ext cx="123825" cy="2933700"/>
        </a:xfrm>
        <a:prstGeom prst="rightBrace">
          <a:avLst>
            <a:gd name="adj1" fmla="val 1974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28575</xdr:colOff>
      <xdr:row>20</xdr:row>
      <xdr:rowOff>28575</xdr:rowOff>
    </xdr:from>
    <xdr:to>
      <xdr:col>11</xdr:col>
      <xdr:colOff>104775</xdr:colOff>
      <xdr:row>22</xdr:row>
      <xdr:rowOff>133350</xdr:rowOff>
    </xdr:to>
    <xdr:sp macro="" textlink="">
      <xdr:nvSpPr>
        <xdr:cNvPr id="3929" name="AutoShape 26"/>
        <xdr:cNvSpPr>
          <a:spLocks/>
        </xdr:cNvSpPr>
      </xdr:nvSpPr>
      <xdr:spPr bwMode="auto">
        <a:xfrm>
          <a:off x="13401675" y="330517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1</xdr:row>
      <xdr:rowOff>9525</xdr:rowOff>
    </xdr:from>
    <xdr:to>
      <xdr:col>11</xdr:col>
      <xdr:colOff>133350</xdr:colOff>
      <xdr:row>6</xdr:row>
      <xdr:rowOff>161925</xdr:rowOff>
    </xdr:to>
    <xdr:sp macro="" textlink="">
      <xdr:nvSpPr>
        <xdr:cNvPr id="3930" name="AutoShape 27"/>
        <xdr:cNvSpPr>
          <a:spLocks/>
        </xdr:cNvSpPr>
      </xdr:nvSpPr>
      <xdr:spPr bwMode="auto">
        <a:xfrm>
          <a:off x="13382625" y="1809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7</xdr:row>
      <xdr:rowOff>9525</xdr:rowOff>
    </xdr:from>
    <xdr:to>
      <xdr:col>11</xdr:col>
      <xdr:colOff>133350</xdr:colOff>
      <xdr:row>12</xdr:row>
      <xdr:rowOff>161925</xdr:rowOff>
    </xdr:to>
    <xdr:sp macro="" textlink="">
      <xdr:nvSpPr>
        <xdr:cNvPr id="3931" name="AutoShape 28"/>
        <xdr:cNvSpPr>
          <a:spLocks/>
        </xdr:cNvSpPr>
      </xdr:nvSpPr>
      <xdr:spPr bwMode="auto">
        <a:xfrm>
          <a:off x="13382625" y="1152525"/>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13</xdr:row>
      <xdr:rowOff>9525</xdr:rowOff>
    </xdr:from>
    <xdr:to>
      <xdr:col>11</xdr:col>
      <xdr:colOff>133350</xdr:colOff>
      <xdr:row>19</xdr:row>
      <xdr:rowOff>0</xdr:rowOff>
    </xdr:to>
    <xdr:sp macro="" textlink="">
      <xdr:nvSpPr>
        <xdr:cNvPr id="3932" name="AutoShape 29"/>
        <xdr:cNvSpPr>
          <a:spLocks/>
        </xdr:cNvSpPr>
      </xdr:nvSpPr>
      <xdr:spPr bwMode="auto">
        <a:xfrm>
          <a:off x="13382625" y="214312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1</xdr:row>
      <xdr:rowOff>0</xdr:rowOff>
    </xdr:from>
    <xdr:to>
      <xdr:col>25</xdr:col>
      <xdr:colOff>123825</xdr:colOff>
      <xdr:row>19</xdr:row>
      <xdr:rowOff>0</xdr:rowOff>
    </xdr:to>
    <xdr:sp macro="" textlink="">
      <xdr:nvSpPr>
        <xdr:cNvPr id="3933" name="AutoShape 30"/>
        <xdr:cNvSpPr>
          <a:spLocks/>
        </xdr:cNvSpPr>
      </xdr:nvSpPr>
      <xdr:spPr bwMode="auto">
        <a:xfrm>
          <a:off x="28784550" y="171450"/>
          <a:ext cx="123825" cy="2933700"/>
        </a:xfrm>
        <a:prstGeom prst="rightBrace">
          <a:avLst>
            <a:gd name="adj1" fmla="val 1974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28575</xdr:colOff>
      <xdr:row>20</xdr:row>
      <xdr:rowOff>28575</xdr:rowOff>
    </xdr:from>
    <xdr:to>
      <xdr:col>20</xdr:col>
      <xdr:colOff>104775</xdr:colOff>
      <xdr:row>22</xdr:row>
      <xdr:rowOff>133350</xdr:rowOff>
    </xdr:to>
    <xdr:sp macro="" textlink="">
      <xdr:nvSpPr>
        <xdr:cNvPr id="3934" name="AutoShape 31"/>
        <xdr:cNvSpPr>
          <a:spLocks/>
        </xdr:cNvSpPr>
      </xdr:nvSpPr>
      <xdr:spPr bwMode="auto">
        <a:xfrm>
          <a:off x="23488650" y="330517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1</xdr:row>
      <xdr:rowOff>9525</xdr:rowOff>
    </xdr:from>
    <xdr:to>
      <xdr:col>20</xdr:col>
      <xdr:colOff>133350</xdr:colOff>
      <xdr:row>6</xdr:row>
      <xdr:rowOff>161925</xdr:rowOff>
    </xdr:to>
    <xdr:sp macro="" textlink="">
      <xdr:nvSpPr>
        <xdr:cNvPr id="3935" name="AutoShape 32"/>
        <xdr:cNvSpPr>
          <a:spLocks/>
        </xdr:cNvSpPr>
      </xdr:nvSpPr>
      <xdr:spPr bwMode="auto">
        <a:xfrm>
          <a:off x="23469600" y="1809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7</xdr:row>
      <xdr:rowOff>9525</xdr:rowOff>
    </xdr:from>
    <xdr:to>
      <xdr:col>20</xdr:col>
      <xdr:colOff>133350</xdr:colOff>
      <xdr:row>12</xdr:row>
      <xdr:rowOff>161925</xdr:rowOff>
    </xdr:to>
    <xdr:sp macro="" textlink="">
      <xdr:nvSpPr>
        <xdr:cNvPr id="3936" name="AutoShape 33"/>
        <xdr:cNvSpPr>
          <a:spLocks/>
        </xdr:cNvSpPr>
      </xdr:nvSpPr>
      <xdr:spPr bwMode="auto">
        <a:xfrm>
          <a:off x="23469600" y="1152525"/>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13</xdr:row>
      <xdr:rowOff>9525</xdr:rowOff>
    </xdr:from>
    <xdr:to>
      <xdr:col>20</xdr:col>
      <xdr:colOff>133350</xdr:colOff>
      <xdr:row>19</xdr:row>
      <xdr:rowOff>0</xdr:rowOff>
    </xdr:to>
    <xdr:sp macro="" textlink="">
      <xdr:nvSpPr>
        <xdr:cNvPr id="3937" name="AutoShape 34"/>
        <xdr:cNvSpPr>
          <a:spLocks/>
        </xdr:cNvSpPr>
      </xdr:nvSpPr>
      <xdr:spPr bwMode="auto">
        <a:xfrm>
          <a:off x="23469600" y="214312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24</xdr:row>
      <xdr:rowOff>0</xdr:rowOff>
    </xdr:from>
    <xdr:to>
      <xdr:col>7</xdr:col>
      <xdr:colOff>123825</xdr:colOff>
      <xdr:row>42</xdr:row>
      <xdr:rowOff>0</xdr:rowOff>
    </xdr:to>
    <xdr:sp macro="" textlink="">
      <xdr:nvSpPr>
        <xdr:cNvPr id="3938" name="AutoShape 40"/>
        <xdr:cNvSpPr>
          <a:spLocks/>
        </xdr:cNvSpPr>
      </xdr:nvSpPr>
      <xdr:spPr bwMode="auto">
        <a:xfrm>
          <a:off x="8620125" y="3943350"/>
          <a:ext cx="123825" cy="2933700"/>
        </a:xfrm>
        <a:prstGeom prst="rightBrace">
          <a:avLst>
            <a:gd name="adj1" fmla="val 1974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43</xdr:row>
      <xdr:rowOff>28575</xdr:rowOff>
    </xdr:from>
    <xdr:to>
      <xdr:col>2</xdr:col>
      <xdr:colOff>104775</xdr:colOff>
      <xdr:row>45</xdr:row>
      <xdr:rowOff>133350</xdr:rowOff>
    </xdr:to>
    <xdr:sp macro="" textlink="">
      <xdr:nvSpPr>
        <xdr:cNvPr id="3939" name="AutoShape 41"/>
        <xdr:cNvSpPr>
          <a:spLocks/>
        </xdr:cNvSpPr>
      </xdr:nvSpPr>
      <xdr:spPr bwMode="auto">
        <a:xfrm>
          <a:off x="3095625" y="707707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24</xdr:row>
      <xdr:rowOff>9525</xdr:rowOff>
    </xdr:from>
    <xdr:to>
      <xdr:col>2</xdr:col>
      <xdr:colOff>133350</xdr:colOff>
      <xdr:row>29</xdr:row>
      <xdr:rowOff>161925</xdr:rowOff>
    </xdr:to>
    <xdr:sp macro="" textlink="">
      <xdr:nvSpPr>
        <xdr:cNvPr id="3940" name="AutoShape 42"/>
        <xdr:cNvSpPr>
          <a:spLocks/>
        </xdr:cNvSpPr>
      </xdr:nvSpPr>
      <xdr:spPr bwMode="auto">
        <a:xfrm>
          <a:off x="3076575" y="39528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30</xdr:row>
      <xdr:rowOff>9525</xdr:rowOff>
    </xdr:from>
    <xdr:to>
      <xdr:col>2</xdr:col>
      <xdr:colOff>133350</xdr:colOff>
      <xdr:row>35</xdr:row>
      <xdr:rowOff>161925</xdr:rowOff>
    </xdr:to>
    <xdr:sp macro="" textlink="">
      <xdr:nvSpPr>
        <xdr:cNvPr id="3941" name="AutoShape 43"/>
        <xdr:cNvSpPr>
          <a:spLocks/>
        </xdr:cNvSpPr>
      </xdr:nvSpPr>
      <xdr:spPr bwMode="auto">
        <a:xfrm>
          <a:off x="3076575" y="4924425"/>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36</xdr:row>
      <xdr:rowOff>9525</xdr:rowOff>
    </xdr:from>
    <xdr:to>
      <xdr:col>2</xdr:col>
      <xdr:colOff>133350</xdr:colOff>
      <xdr:row>42</xdr:row>
      <xdr:rowOff>0</xdr:rowOff>
    </xdr:to>
    <xdr:sp macro="" textlink="">
      <xdr:nvSpPr>
        <xdr:cNvPr id="3942" name="AutoShape 44"/>
        <xdr:cNvSpPr>
          <a:spLocks/>
        </xdr:cNvSpPr>
      </xdr:nvSpPr>
      <xdr:spPr bwMode="auto">
        <a:xfrm>
          <a:off x="3076575" y="591502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24</xdr:row>
      <xdr:rowOff>0</xdr:rowOff>
    </xdr:from>
    <xdr:to>
      <xdr:col>16</xdr:col>
      <xdr:colOff>123825</xdr:colOff>
      <xdr:row>42</xdr:row>
      <xdr:rowOff>0</xdr:rowOff>
    </xdr:to>
    <xdr:sp macro="" textlink="">
      <xdr:nvSpPr>
        <xdr:cNvPr id="3943" name="AutoShape 45"/>
        <xdr:cNvSpPr>
          <a:spLocks/>
        </xdr:cNvSpPr>
      </xdr:nvSpPr>
      <xdr:spPr bwMode="auto">
        <a:xfrm>
          <a:off x="18697575" y="3943350"/>
          <a:ext cx="123825" cy="2933700"/>
        </a:xfrm>
        <a:prstGeom prst="rightBrace">
          <a:avLst>
            <a:gd name="adj1" fmla="val 1974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28575</xdr:colOff>
      <xdr:row>43</xdr:row>
      <xdr:rowOff>28575</xdr:rowOff>
    </xdr:from>
    <xdr:to>
      <xdr:col>11</xdr:col>
      <xdr:colOff>104775</xdr:colOff>
      <xdr:row>45</xdr:row>
      <xdr:rowOff>133350</xdr:rowOff>
    </xdr:to>
    <xdr:sp macro="" textlink="">
      <xdr:nvSpPr>
        <xdr:cNvPr id="3944" name="AutoShape 46"/>
        <xdr:cNvSpPr>
          <a:spLocks/>
        </xdr:cNvSpPr>
      </xdr:nvSpPr>
      <xdr:spPr bwMode="auto">
        <a:xfrm>
          <a:off x="13401675" y="707707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24</xdr:row>
      <xdr:rowOff>9525</xdr:rowOff>
    </xdr:from>
    <xdr:to>
      <xdr:col>11</xdr:col>
      <xdr:colOff>133350</xdr:colOff>
      <xdr:row>29</xdr:row>
      <xdr:rowOff>161925</xdr:rowOff>
    </xdr:to>
    <xdr:sp macro="" textlink="">
      <xdr:nvSpPr>
        <xdr:cNvPr id="3945" name="AutoShape 47"/>
        <xdr:cNvSpPr>
          <a:spLocks/>
        </xdr:cNvSpPr>
      </xdr:nvSpPr>
      <xdr:spPr bwMode="auto">
        <a:xfrm>
          <a:off x="13382625" y="39528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30</xdr:row>
      <xdr:rowOff>9525</xdr:rowOff>
    </xdr:from>
    <xdr:to>
      <xdr:col>11</xdr:col>
      <xdr:colOff>133350</xdr:colOff>
      <xdr:row>35</xdr:row>
      <xdr:rowOff>161925</xdr:rowOff>
    </xdr:to>
    <xdr:sp macro="" textlink="">
      <xdr:nvSpPr>
        <xdr:cNvPr id="3946" name="AutoShape 48"/>
        <xdr:cNvSpPr>
          <a:spLocks/>
        </xdr:cNvSpPr>
      </xdr:nvSpPr>
      <xdr:spPr bwMode="auto">
        <a:xfrm>
          <a:off x="13382625" y="4924425"/>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36</xdr:row>
      <xdr:rowOff>9525</xdr:rowOff>
    </xdr:from>
    <xdr:to>
      <xdr:col>11</xdr:col>
      <xdr:colOff>133350</xdr:colOff>
      <xdr:row>42</xdr:row>
      <xdr:rowOff>0</xdr:rowOff>
    </xdr:to>
    <xdr:sp macro="" textlink="">
      <xdr:nvSpPr>
        <xdr:cNvPr id="3947" name="AutoShape 49"/>
        <xdr:cNvSpPr>
          <a:spLocks/>
        </xdr:cNvSpPr>
      </xdr:nvSpPr>
      <xdr:spPr bwMode="auto">
        <a:xfrm>
          <a:off x="13382625" y="591502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24</xdr:row>
      <xdr:rowOff>0</xdr:rowOff>
    </xdr:from>
    <xdr:to>
      <xdr:col>25</xdr:col>
      <xdr:colOff>123825</xdr:colOff>
      <xdr:row>42</xdr:row>
      <xdr:rowOff>0</xdr:rowOff>
    </xdr:to>
    <xdr:sp macro="" textlink="">
      <xdr:nvSpPr>
        <xdr:cNvPr id="3948" name="AutoShape 50"/>
        <xdr:cNvSpPr>
          <a:spLocks/>
        </xdr:cNvSpPr>
      </xdr:nvSpPr>
      <xdr:spPr bwMode="auto">
        <a:xfrm>
          <a:off x="28784550" y="3943350"/>
          <a:ext cx="123825" cy="2933700"/>
        </a:xfrm>
        <a:prstGeom prst="rightBrace">
          <a:avLst>
            <a:gd name="adj1" fmla="val 1974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28575</xdr:colOff>
      <xdr:row>43</xdr:row>
      <xdr:rowOff>28575</xdr:rowOff>
    </xdr:from>
    <xdr:to>
      <xdr:col>20</xdr:col>
      <xdr:colOff>104775</xdr:colOff>
      <xdr:row>45</xdr:row>
      <xdr:rowOff>133350</xdr:rowOff>
    </xdr:to>
    <xdr:sp macro="" textlink="">
      <xdr:nvSpPr>
        <xdr:cNvPr id="3949" name="AutoShape 51"/>
        <xdr:cNvSpPr>
          <a:spLocks/>
        </xdr:cNvSpPr>
      </xdr:nvSpPr>
      <xdr:spPr bwMode="auto">
        <a:xfrm>
          <a:off x="23488650" y="707707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24</xdr:row>
      <xdr:rowOff>9525</xdr:rowOff>
    </xdr:from>
    <xdr:to>
      <xdr:col>20</xdr:col>
      <xdr:colOff>133350</xdr:colOff>
      <xdr:row>29</xdr:row>
      <xdr:rowOff>161925</xdr:rowOff>
    </xdr:to>
    <xdr:sp macro="" textlink="">
      <xdr:nvSpPr>
        <xdr:cNvPr id="3950" name="AutoShape 52"/>
        <xdr:cNvSpPr>
          <a:spLocks/>
        </xdr:cNvSpPr>
      </xdr:nvSpPr>
      <xdr:spPr bwMode="auto">
        <a:xfrm>
          <a:off x="23469600" y="39528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30</xdr:row>
      <xdr:rowOff>9525</xdr:rowOff>
    </xdr:from>
    <xdr:to>
      <xdr:col>20</xdr:col>
      <xdr:colOff>133350</xdr:colOff>
      <xdr:row>35</xdr:row>
      <xdr:rowOff>161925</xdr:rowOff>
    </xdr:to>
    <xdr:sp macro="" textlink="">
      <xdr:nvSpPr>
        <xdr:cNvPr id="3951" name="AutoShape 53"/>
        <xdr:cNvSpPr>
          <a:spLocks/>
        </xdr:cNvSpPr>
      </xdr:nvSpPr>
      <xdr:spPr bwMode="auto">
        <a:xfrm>
          <a:off x="23469600" y="4924425"/>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36</xdr:row>
      <xdr:rowOff>9525</xdr:rowOff>
    </xdr:from>
    <xdr:to>
      <xdr:col>20</xdr:col>
      <xdr:colOff>133350</xdr:colOff>
      <xdr:row>42</xdr:row>
      <xdr:rowOff>0</xdr:rowOff>
    </xdr:to>
    <xdr:sp macro="" textlink="">
      <xdr:nvSpPr>
        <xdr:cNvPr id="3952" name="AutoShape 54"/>
        <xdr:cNvSpPr>
          <a:spLocks/>
        </xdr:cNvSpPr>
      </xdr:nvSpPr>
      <xdr:spPr bwMode="auto">
        <a:xfrm>
          <a:off x="23469600" y="591502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47</xdr:row>
      <xdr:rowOff>0</xdr:rowOff>
    </xdr:from>
    <xdr:to>
      <xdr:col>7</xdr:col>
      <xdr:colOff>123825</xdr:colOff>
      <xdr:row>65</xdr:row>
      <xdr:rowOff>0</xdr:rowOff>
    </xdr:to>
    <xdr:sp macro="" textlink="">
      <xdr:nvSpPr>
        <xdr:cNvPr id="3953" name="AutoShape 55"/>
        <xdr:cNvSpPr>
          <a:spLocks/>
        </xdr:cNvSpPr>
      </xdr:nvSpPr>
      <xdr:spPr bwMode="auto">
        <a:xfrm>
          <a:off x="8620125" y="7715250"/>
          <a:ext cx="123825" cy="2933700"/>
        </a:xfrm>
        <a:prstGeom prst="rightBrace">
          <a:avLst>
            <a:gd name="adj1" fmla="val 1974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66</xdr:row>
      <xdr:rowOff>28575</xdr:rowOff>
    </xdr:from>
    <xdr:to>
      <xdr:col>2</xdr:col>
      <xdr:colOff>104775</xdr:colOff>
      <xdr:row>68</xdr:row>
      <xdr:rowOff>133350</xdr:rowOff>
    </xdr:to>
    <xdr:sp macro="" textlink="">
      <xdr:nvSpPr>
        <xdr:cNvPr id="3954" name="AutoShape 56"/>
        <xdr:cNvSpPr>
          <a:spLocks/>
        </xdr:cNvSpPr>
      </xdr:nvSpPr>
      <xdr:spPr bwMode="auto">
        <a:xfrm>
          <a:off x="3095625" y="1084897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47</xdr:row>
      <xdr:rowOff>9525</xdr:rowOff>
    </xdr:from>
    <xdr:to>
      <xdr:col>2</xdr:col>
      <xdr:colOff>133350</xdr:colOff>
      <xdr:row>52</xdr:row>
      <xdr:rowOff>161925</xdr:rowOff>
    </xdr:to>
    <xdr:sp macro="" textlink="">
      <xdr:nvSpPr>
        <xdr:cNvPr id="3955" name="AutoShape 57"/>
        <xdr:cNvSpPr>
          <a:spLocks/>
        </xdr:cNvSpPr>
      </xdr:nvSpPr>
      <xdr:spPr bwMode="auto">
        <a:xfrm>
          <a:off x="3076575" y="77247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53</xdr:row>
      <xdr:rowOff>9525</xdr:rowOff>
    </xdr:from>
    <xdr:to>
      <xdr:col>2</xdr:col>
      <xdr:colOff>133350</xdr:colOff>
      <xdr:row>58</xdr:row>
      <xdr:rowOff>161925</xdr:rowOff>
    </xdr:to>
    <xdr:sp macro="" textlink="">
      <xdr:nvSpPr>
        <xdr:cNvPr id="3956" name="AutoShape 58"/>
        <xdr:cNvSpPr>
          <a:spLocks/>
        </xdr:cNvSpPr>
      </xdr:nvSpPr>
      <xdr:spPr bwMode="auto">
        <a:xfrm>
          <a:off x="3076575" y="8696325"/>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59</xdr:row>
      <xdr:rowOff>9525</xdr:rowOff>
    </xdr:from>
    <xdr:to>
      <xdr:col>2</xdr:col>
      <xdr:colOff>133350</xdr:colOff>
      <xdr:row>65</xdr:row>
      <xdr:rowOff>0</xdr:rowOff>
    </xdr:to>
    <xdr:sp macro="" textlink="">
      <xdr:nvSpPr>
        <xdr:cNvPr id="3957" name="AutoShape 59"/>
        <xdr:cNvSpPr>
          <a:spLocks/>
        </xdr:cNvSpPr>
      </xdr:nvSpPr>
      <xdr:spPr bwMode="auto">
        <a:xfrm>
          <a:off x="3076575" y="968692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47</xdr:row>
      <xdr:rowOff>0</xdr:rowOff>
    </xdr:from>
    <xdr:to>
      <xdr:col>16</xdr:col>
      <xdr:colOff>123825</xdr:colOff>
      <xdr:row>65</xdr:row>
      <xdr:rowOff>0</xdr:rowOff>
    </xdr:to>
    <xdr:sp macro="" textlink="">
      <xdr:nvSpPr>
        <xdr:cNvPr id="3958" name="AutoShape 60"/>
        <xdr:cNvSpPr>
          <a:spLocks/>
        </xdr:cNvSpPr>
      </xdr:nvSpPr>
      <xdr:spPr bwMode="auto">
        <a:xfrm>
          <a:off x="18697575" y="7715250"/>
          <a:ext cx="123825" cy="2933700"/>
        </a:xfrm>
        <a:prstGeom prst="rightBrace">
          <a:avLst>
            <a:gd name="adj1" fmla="val 1974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28575</xdr:colOff>
      <xdr:row>66</xdr:row>
      <xdr:rowOff>28575</xdr:rowOff>
    </xdr:from>
    <xdr:to>
      <xdr:col>11</xdr:col>
      <xdr:colOff>104775</xdr:colOff>
      <xdr:row>68</xdr:row>
      <xdr:rowOff>133350</xdr:rowOff>
    </xdr:to>
    <xdr:sp macro="" textlink="">
      <xdr:nvSpPr>
        <xdr:cNvPr id="3959" name="AutoShape 61"/>
        <xdr:cNvSpPr>
          <a:spLocks/>
        </xdr:cNvSpPr>
      </xdr:nvSpPr>
      <xdr:spPr bwMode="auto">
        <a:xfrm>
          <a:off x="13401675" y="1084897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47</xdr:row>
      <xdr:rowOff>9525</xdr:rowOff>
    </xdr:from>
    <xdr:to>
      <xdr:col>11</xdr:col>
      <xdr:colOff>133350</xdr:colOff>
      <xdr:row>52</xdr:row>
      <xdr:rowOff>161925</xdr:rowOff>
    </xdr:to>
    <xdr:sp macro="" textlink="">
      <xdr:nvSpPr>
        <xdr:cNvPr id="3960" name="AutoShape 62"/>
        <xdr:cNvSpPr>
          <a:spLocks/>
        </xdr:cNvSpPr>
      </xdr:nvSpPr>
      <xdr:spPr bwMode="auto">
        <a:xfrm>
          <a:off x="13382625" y="77247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53</xdr:row>
      <xdr:rowOff>9525</xdr:rowOff>
    </xdr:from>
    <xdr:to>
      <xdr:col>11</xdr:col>
      <xdr:colOff>133350</xdr:colOff>
      <xdr:row>58</xdr:row>
      <xdr:rowOff>161925</xdr:rowOff>
    </xdr:to>
    <xdr:sp macro="" textlink="">
      <xdr:nvSpPr>
        <xdr:cNvPr id="3961" name="AutoShape 63"/>
        <xdr:cNvSpPr>
          <a:spLocks/>
        </xdr:cNvSpPr>
      </xdr:nvSpPr>
      <xdr:spPr bwMode="auto">
        <a:xfrm>
          <a:off x="13382625" y="8696325"/>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59</xdr:row>
      <xdr:rowOff>9525</xdr:rowOff>
    </xdr:from>
    <xdr:to>
      <xdr:col>11</xdr:col>
      <xdr:colOff>133350</xdr:colOff>
      <xdr:row>65</xdr:row>
      <xdr:rowOff>0</xdr:rowOff>
    </xdr:to>
    <xdr:sp macro="" textlink="">
      <xdr:nvSpPr>
        <xdr:cNvPr id="3962" name="AutoShape 64"/>
        <xdr:cNvSpPr>
          <a:spLocks/>
        </xdr:cNvSpPr>
      </xdr:nvSpPr>
      <xdr:spPr bwMode="auto">
        <a:xfrm>
          <a:off x="13382625" y="968692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47</xdr:row>
      <xdr:rowOff>0</xdr:rowOff>
    </xdr:from>
    <xdr:to>
      <xdr:col>25</xdr:col>
      <xdr:colOff>123825</xdr:colOff>
      <xdr:row>65</xdr:row>
      <xdr:rowOff>0</xdr:rowOff>
    </xdr:to>
    <xdr:sp macro="" textlink="">
      <xdr:nvSpPr>
        <xdr:cNvPr id="3963" name="AutoShape 65"/>
        <xdr:cNvSpPr>
          <a:spLocks/>
        </xdr:cNvSpPr>
      </xdr:nvSpPr>
      <xdr:spPr bwMode="auto">
        <a:xfrm>
          <a:off x="28784550" y="7715250"/>
          <a:ext cx="123825" cy="2933700"/>
        </a:xfrm>
        <a:prstGeom prst="rightBrace">
          <a:avLst>
            <a:gd name="adj1" fmla="val 1974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28575</xdr:colOff>
      <xdr:row>66</xdr:row>
      <xdr:rowOff>28575</xdr:rowOff>
    </xdr:from>
    <xdr:to>
      <xdr:col>20</xdr:col>
      <xdr:colOff>104775</xdr:colOff>
      <xdr:row>68</xdr:row>
      <xdr:rowOff>133350</xdr:rowOff>
    </xdr:to>
    <xdr:sp macro="" textlink="">
      <xdr:nvSpPr>
        <xdr:cNvPr id="3964" name="AutoShape 66"/>
        <xdr:cNvSpPr>
          <a:spLocks/>
        </xdr:cNvSpPr>
      </xdr:nvSpPr>
      <xdr:spPr bwMode="auto">
        <a:xfrm>
          <a:off x="23488650" y="1084897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47</xdr:row>
      <xdr:rowOff>9525</xdr:rowOff>
    </xdr:from>
    <xdr:to>
      <xdr:col>20</xdr:col>
      <xdr:colOff>133350</xdr:colOff>
      <xdr:row>52</xdr:row>
      <xdr:rowOff>161925</xdr:rowOff>
    </xdr:to>
    <xdr:sp macro="" textlink="">
      <xdr:nvSpPr>
        <xdr:cNvPr id="3965" name="AutoShape 67"/>
        <xdr:cNvSpPr>
          <a:spLocks/>
        </xdr:cNvSpPr>
      </xdr:nvSpPr>
      <xdr:spPr bwMode="auto">
        <a:xfrm>
          <a:off x="23469600" y="77247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53</xdr:row>
      <xdr:rowOff>9525</xdr:rowOff>
    </xdr:from>
    <xdr:to>
      <xdr:col>20</xdr:col>
      <xdr:colOff>133350</xdr:colOff>
      <xdr:row>58</xdr:row>
      <xdr:rowOff>161925</xdr:rowOff>
    </xdr:to>
    <xdr:sp macro="" textlink="">
      <xdr:nvSpPr>
        <xdr:cNvPr id="3966" name="AutoShape 68"/>
        <xdr:cNvSpPr>
          <a:spLocks/>
        </xdr:cNvSpPr>
      </xdr:nvSpPr>
      <xdr:spPr bwMode="auto">
        <a:xfrm>
          <a:off x="23469600" y="8696325"/>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59</xdr:row>
      <xdr:rowOff>9525</xdr:rowOff>
    </xdr:from>
    <xdr:to>
      <xdr:col>20</xdr:col>
      <xdr:colOff>133350</xdr:colOff>
      <xdr:row>65</xdr:row>
      <xdr:rowOff>0</xdr:rowOff>
    </xdr:to>
    <xdr:sp macro="" textlink="">
      <xdr:nvSpPr>
        <xdr:cNvPr id="3967" name="AutoShape 69"/>
        <xdr:cNvSpPr>
          <a:spLocks/>
        </xdr:cNvSpPr>
      </xdr:nvSpPr>
      <xdr:spPr bwMode="auto">
        <a:xfrm>
          <a:off x="23469600" y="968692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70</xdr:row>
      <xdr:rowOff>0</xdr:rowOff>
    </xdr:from>
    <xdr:to>
      <xdr:col>25</xdr:col>
      <xdr:colOff>123825</xdr:colOff>
      <xdr:row>88</xdr:row>
      <xdr:rowOff>0</xdr:rowOff>
    </xdr:to>
    <xdr:sp macro="" textlink="">
      <xdr:nvSpPr>
        <xdr:cNvPr id="3968" name="AutoShape 70"/>
        <xdr:cNvSpPr>
          <a:spLocks/>
        </xdr:cNvSpPr>
      </xdr:nvSpPr>
      <xdr:spPr bwMode="auto">
        <a:xfrm>
          <a:off x="28784550" y="11487150"/>
          <a:ext cx="123825" cy="2933700"/>
        </a:xfrm>
        <a:prstGeom prst="rightBrace">
          <a:avLst>
            <a:gd name="adj1" fmla="val 1974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28575</xdr:colOff>
      <xdr:row>89</xdr:row>
      <xdr:rowOff>28575</xdr:rowOff>
    </xdr:from>
    <xdr:to>
      <xdr:col>20</xdr:col>
      <xdr:colOff>104775</xdr:colOff>
      <xdr:row>91</xdr:row>
      <xdr:rowOff>133350</xdr:rowOff>
    </xdr:to>
    <xdr:sp macro="" textlink="">
      <xdr:nvSpPr>
        <xdr:cNvPr id="3969" name="AutoShape 71"/>
        <xdr:cNvSpPr>
          <a:spLocks/>
        </xdr:cNvSpPr>
      </xdr:nvSpPr>
      <xdr:spPr bwMode="auto">
        <a:xfrm>
          <a:off x="23488650" y="1462087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70</xdr:row>
      <xdr:rowOff>9525</xdr:rowOff>
    </xdr:from>
    <xdr:to>
      <xdr:col>20</xdr:col>
      <xdr:colOff>133350</xdr:colOff>
      <xdr:row>75</xdr:row>
      <xdr:rowOff>161925</xdr:rowOff>
    </xdr:to>
    <xdr:sp macro="" textlink="">
      <xdr:nvSpPr>
        <xdr:cNvPr id="3970" name="AutoShape 72"/>
        <xdr:cNvSpPr>
          <a:spLocks/>
        </xdr:cNvSpPr>
      </xdr:nvSpPr>
      <xdr:spPr bwMode="auto">
        <a:xfrm>
          <a:off x="23469600" y="114966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76</xdr:row>
      <xdr:rowOff>9525</xdr:rowOff>
    </xdr:from>
    <xdr:to>
      <xdr:col>20</xdr:col>
      <xdr:colOff>133350</xdr:colOff>
      <xdr:row>81</xdr:row>
      <xdr:rowOff>161925</xdr:rowOff>
    </xdr:to>
    <xdr:sp macro="" textlink="">
      <xdr:nvSpPr>
        <xdr:cNvPr id="3971" name="AutoShape 73"/>
        <xdr:cNvSpPr>
          <a:spLocks/>
        </xdr:cNvSpPr>
      </xdr:nvSpPr>
      <xdr:spPr bwMode="auto">
        <a:xfrm>
          <a:off x="23469600" y="12468225"/>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82</xdr:row>
      <xdr:rowOff>9525</xdr:rowOff>
    </xdr:from>
    <xdr:to>
      <xdr:col>20</xdr:col>
      <xdr:colOff>133350</xdr:colOff>
      <xdr:row>88</xdr:row>
      <xdr:rowOff>0</xdr:rowOff>
    </xdr:to>
    <xdr:sp macro="" textlink="">
      <xdr:nvSpPr>
        <xdr:cNvPr id="3972" name="AutoShape 74"/>
        <xdr:cNvSpPr>
          <a:spLocks/>
        </xdr:cNvSpPr>
      </xdr:nvSpPr>
      <xdr:spPr bwMode="auto">
        <a:xfrm>
          <a:off x="23469600" y="1345882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70</xdr:row>
      <xdr:rowOff>0</xdr:rowOff>
    </xdr:from>
    <xdr:to>
      <xdr:col>7</xdr:col>
      <xdr:colOff>123825</xdr:colOff>
      <xdr:row>88</xdr:row>
      <xdr:rowOff>0</xdr:rowOff>
    </xdr:to>
    <xdr:sp macro="" textlink="">
      <xdr:nvSpPr>
        <xdr:cNvPr id="3973" name="AutoShape 75"/>
        <xdr:cNvSpPr>
          <a:spLocks/>
        </xdr:cNvSpPr>
      </xdr:nvSpPr>
      <xdr:spPr bwMode="auto">
        <a:xfrm>
          <a:off x="8620125" y="11487150"/>
          <a:ext cx="123825" cy="2933700"/>
        </a:xfrm>
        <a:prstGeom prst="rightBrace">
          <a:avLst>
            <a:gd name="adj1" fmla="val 1974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89</xdr:row>
      <xdr:rowOff>28575</xdr:rowOff>
    </xdr:from>
    <xdr:to>
      <xdr:col>2</xdr:col>
      <xdr:colOff>104775</xdr:colOff>
      <xdr:row>91</xdr:row>
      <xdr:rowOff>133350</xdr:rowOff>
    </xdr:to>
    <xdr:sp macro="" textlink="">
      <xdr:nvSpPr>
        <xdr:cNvPr id="3974" name="AutoShape 76"/>
        <xdr:cNvSpPr>
          <a:spLocks/>
        </xdr:cNvSpPr>
      </xdr:nvSpPr>
      <xdr:spPr bwMode="auto">
        <a:xfrm>
          <a:off x="3095625" y="1462087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70</xdr:row>
      <xdr:rowOff>9525</xdr:rowOff>
    </xdr:from>
    <xdr:to>
      <xdr:col>2</xdr:col>
      <xdr:colOff>133350</xdr:colOff>
      <xdr:row>75</xdr:row>
      <xdr:rowOff>161925</xdr:rowOff>
    </xdr:to>
    <xdr:sp macro="" textlink="">
      <xdr:nvSpPr>
        <xdr:cNvPr id="3975" name="AutoShape 77"/>
        <xdr:cNvSpPr>
          <a:spLocks/>
        </xdr:cNvSpPr>
      </xdr:nvSpPr>
      <xdr:spPr bwMode="auto">
        <a:xfrm>
          <a:off x="3076575" y="114966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76</xdr:row>
      <xdr:rowOff>9525</xdr:rowOff>
    </xdr:from>
    <xdr:to>
      <xdr:col>2</xdr:col>
      <xdr:colOff>133350</xdr:colOff>
      <xdr:row>81</xdr:row>
      <xdr:rowOff>161925</xdr:rowOff>
    </xdr:to>
    <xdr:sp macro="" textlink="">
      <xdr:nvSpPr>
        <xdr:cNvPr id="3976" name="AutoShape 78"/>
        <xdr:cNvSpPr>
          <a:spLocks/>
        </xdr:cNvSpPr>
      </xdr:nvSpPr>
      <xdr:spPr bwMode="auto">
        <a:xfrm>
          <a:off x="3076575" y="12468225"/>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82</xdr:row>
      <xdr:rowOff>9525</xdr:rowOff>
    </xdr:from>
    <xdr:to>
      <xdr:col>2</xdr:col>
      <xdr:colOff>133350</xdr:colOff>
      <xdr:row>88</xdr:row>
      <xdr:rowOff>0</xdr:rowOff>
    </xdr:to>
    <xdr:sp macro="" textlink="">
      <xdr:nvSpPr>
        <xdr:cNvPr id="3977" name="AutoShape 79"/>
        <xdr:cNvSpPr>
          <a:spLocks/>
        </xdr:cNvSpPr>
      </xdr:nvSpPr>
      <xdr:spPr bwMode="auto">
        <a:xfrm>
          <a:off x="3076575" y="1345882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70</xdr:row>
      <xdr:rowOff>0</xdr:rowOff>
    </xdr:from>
    <xdr:to>
      <xdr:col>16</xdr:col>
      <xdr:colOff>123825</xdr:colOff>
      <xdr:row>88</xdr:row>
      <xdr:rowOff>0</xdr:rowOff>
    </xdr:to>
    <xdr:sp macro="" textlink="">
      <xdr:nvSpPr>
        <xdr:cNvPr id="3978" name="AutoShape 80"/>
        <xdr:cNvSpPr>
          <a:spLocks/>
        </xdr:cNvSpPr>
      </xdr:nvSpPr>
      <xdr:spPr bwMode="auto">
        <a:xfrm>
          <a:off x="18697575" y="11487150"/>
          <a:ext cx="123825" cy="2933700"/>
        </a:xfrm>
        <a:prstGeom prst="rightBrace">
          <a:avLst>
            <a:gd name="adj1" fmla="val 1974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28575</xdr:colOff>
      <xdr:row>89</xdr:row>
      <xdr:rowOff>28575</xdr:rowOff>
    </xdr:from>
    <xdr:to>
      <xdr:col>11</xdr:col>
      <xdr:colOff>104775</xdr:colOff>
      <xdr:row>91</xdr:row>
      <xdr:rowOff>133350</xdr:rowOff>
    </xdr:to>
    <xdr:sp macro="" textlink="">
      <xdr:nvSpPr>
        <xdr:cNvPr id="3979" name="AutoShape 81"/>
        <xdr:cNvSpPr>
          <a:spLocks/>
        </xdr:cNvSpPr>
      </xdr:nvSpPr>
      <xdr:spPr bwMode="auto">
        <a:xfrm>
          <a:off x="13401675" y="1462087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70</xdr:row>
      <xdr:rowOff>9525</xdr:rowOff>
    </xdr:from>
    <xdr:to>
      <xdr:col>11</xdr:col>
      <xdr:colOff>133350</xdr:colOff>
      <xdr:row>75</xdr:row>
      <xdr:rowOff>161925</xdr:rowOff>
    </xdr:to>
    <xdr:sp macro="" textlink="">
      <xdr:nvSpPr>
        <xdr:cNvPr id="3980" name="AutoShape 82"/>
        <xdr:cNvSpPr>
          <a:spLocks/>
        </xdr:cNvSpPr>
      </xdr:nvSpPr>
      <xdr:spPr bwMode="auto">
        <a:xfrm>
          <a:off x="13382625" y="114966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76</xdr:row>
      <xdr:rowOff>9525</xdr:rowOff>
    </xdr:from>
    <xdr:to>
      <xdr:col>11</xdr:col>
      <xdr:colOff>133350</xdr:colOff>
      <xdr:row>81</xdr:row>
      <xdr:rowOff>161925</xdr:rowOff>
    </xdr:to>
    <xdr:sp macro="" textlink="">
      <xdr:nvSpPr>
        <xdr:cNvPr id="3981" name="AutoShape 83"/>
        <xdr:cNvSpPr>
          <a:spLocks/>
        </xdr:cNvSpPr>
      </xdr:nvSpPr>
      <xdr:spPr bwMode="auto">
        <a:xfrm>
          <a:off x="13382625" y="12468225"/>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82</xdr:row>
      <xdr:rowOff>9525</xdr:rowOff>
    </xdr:from>
    <xdr:to>
      <xdr:col>11</xdr:col>
      <xdr:colOff>133350</xdr:colOff>
      <xdr:row>88</xdr:row>
      <xdr:rowOff>0</xdr:rowOff>
    </xdr:to>
    <xdr:sp macro="" textlink="">
      <xdr:nvSpPr>
        <xdr:cNvPr id="3982" name="AutoShape 84"/>
        <xdr:cNvSpPr>
          <a:spLocks/>
        </xdr:cNvSpPr>
      </xdr:nvSpPr>
      <xdr:spPr bwMode="auto">
        <a:xfrm>
          <a:off x="13382625" y="1345882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93</xdr:row>
      <xdr:rowOff>0</xdr:rowOff>
    </xdr:from>
    <xdr:to>
      <xdr:col>7</xdr:col>
      <xdr:colOff>123825</xdr:colOff>
      <xdr:row>111</xdr:row>
      <xdr:rowOff>0</xdr:rowOff>
    </xdr:to>
    <xdr:sp macro="" textlink="">
      <xdr:nvSpPr>
        <xdr:cNvPr id="3983" name="AutoShape 85"/>
        <xdr:cNvSpPr>
          <a:spLocks/>
        </xdr:cNvSpPr>
      </xdr:nvSpPr>
      <xdr:spPr bwMode="auto">
        <a:xfrm>
          <a:off x="8620125" y="15259050"/>
          <a:ext cx="123825" cy="2933700"/>
        </a:xfrm>
        <a:prstGeom prst="rightBrace">
          <a:avLst>
            <a:gd name="adj1" fmla="val 1974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112</xdr:row>
      <xdr:rowOff>28575</xdr:rowOff>
    </xdr:from>
    <xdr:to>
      <xdr:col>2</xdr:col>
      <xdr:colOff>104775</xdr:colOff>
      <xdr:row>114</xdr:row>
      <xdr:rowOff>133350</xdr:rowOff>
    </xdr:to>
    <xdr:sp macro="" textlink="">
      <xdr:nvSpPr>
        <xdr:cNvPr id="3984" name="AutoShape 86"/>
        <xdr:cNvSpPr>
          <a:spLocks/>
        </xdr:cNvSpPr>
      </xdr:nvSpPr>
      <xdr:spPr bwMode="auto">
        <a:xfrm>
          <a:off x="3095625" y="1839277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93</xdr:row>
      <xdr:rowOff>9525</xdr:rowOff>
    </xdr:from>
    <xdr:to>
      <xdr:col>2</xdr:col>
      <xdr:colOff>133350</xdr:colOff>
      <xdr:row>98</xdr:row>
      <xdr:rowOff>161925</xdr:rowOff>
    </xdr:to>
    <xdr:sp macro="" textlink="">
      <xdr:nvSpPr>
        <xdr:cNvPr id="3985" name="AutoShape 87"/>
        <xdr:cNvSpPr>
          <a:spLocks/>
        </xdr:cNvSpPr>
      </xdr:nvSpPr>
      <xdr:spPr bwMode="auto">
        <a:xfrm>
          <a:off x="3076575" y="152685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99</xdr:row>
      <xdr:rowOff>9525</xdr:rowOff>
    </xdr:from>
    <xdr:to>
      <xdr:col>2</xdr:col>
      <xdr:colOff>133350</xdr:colOff>
      <xdr:row>104</xdr:row>
      <xdr:rowOff>161925</xdr:rowOff>
    </xdr:to>
    <xdr:sp macro="" textlink="">
      <xdr:nvSpPr>
        <xdr:cNvPr id="3986" name="AutoShape 88"/>
        <xdr:cNvSpPr>
          <a:spLocks/>
        </xdr:cNvSpPr>
      </xdr:nvSpPr>
      <xdr:spPr bwMode="auto">
        <a:xfrm>
          <a:off x="3076575" y="16240125"/>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105</xdr:row>
      <xdr:rowOff>9525</xdr:rowOff>
    </xdr:from>
    <xdr:to>
      <xdr:col>2</xdr:col>
      <xdr:colOff>133350</xdr:colOff>
      <xdr:row>111</xdr:row>
      <xdr:rowOff>0</xdr:rowOff>
    </xdr:to>
    <xdr:sp macro="" textlink="">
      <xdr:nvSpPr>
        <xdr:cNvPr id="3987" name="AutoShape 89"/>
        <xdr:cNvSpPr>
          <a:spLocks/>
        </xdr:cNvSpPr>
      </xdr:nvSpPr>
      <xdr:spPr bwMode="auto">
        <a:xfrm>
          <a:off x="3076575" y="1723072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93</xdr:row>
      <xdr:rowOff>0</xdr:rowOff>
    </xdr:from>
    <xdr:to>
      <xdr:col>16</xdr:col>
      <xdr:colOff>123825</xdr:colOff>
      <xdr:row>111</xdr:row>
      <xdr:rowOff>0</xdr:rowOff>
    </xdr:to>
    <xdr:sp macro="" textlink="">
      <xdr:nvSpPr>
        <xdr:cNvPr id="3988" name="AutoShape 90"/>
        <xdr:cNvSpPr>
          <a:spLocks/>
        </xdr:cNvSpPr>
      </xdr:nvSpPr>
      <xdr:spPr bwMode="auto">
        <a:xfrm>
          <a:off x="18697575" y="15259050"/>
          <a:ext cx="123825" cy="2933700"/>
        </a:xfrm>
        <a:prstGeom prst="rightBrace">
          <a:avLst>
            <a:gd name="adj1" fmla="val 1974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28575</xdr:colOff>
      <xdr:row>112</xdr:row>
      <xdr:rowOff>28575</xdr:rowOff>
    </xdr:from>
    <xdr:to>
      <xdr:col>11</xdr:col>
      <xdr:colOff>104775</xdr:colOff>
      <xdr:row>114</xdr:row>
      <xdr:rowOff>133350</xdr:rowOff>
    </xdr:to>
    <xdr:sp macro="" textlink="">
      <xdr:nvSpPr>
        <xdr:cNvPr id="3989" name="AutoShape 91"/>
        <xdr:cNvSpPr>
          <a:spLocks/>
        </xdr:cNvSpPr>
      </xdr:nvSpPr>
      <xdr:spPr bwMode="auto">
        <a:xfrm>
          <a:off x="13401675" y="1839277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93</xdr:row>
      <xdr:rowOff>9525</xdr:rowOff>
    </xdr:from>
    <xdr:to>
      <xdr:col>11</xdr:col>
      <xdr:colOff>133350</xdr:colOff>
      <xdr:row>98</xdr:row>
      <xdr:rowOff>161925</xdr:rowOff>
    </xdr:to>
    <xdr:sp macro="" textlink="">
      <xdr:nvSpPr>
        <xdr:cNvPr id="3990" name="AutoShape 92"/>
        <xdr:cNvSpPr>
          <a:spLocks/>
        </xdr:cNvSpPr>
      </xdr:nvSpPr>
      <xdr:spPr bwMode="auto">
        <a:xfrm>
          <a:off x="13382625" y="152685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99</xdr:row>
      <xdr:rowOff>9525</xdr:rowOff>
    </xdr:from>
    <xdr:to>
      <xdr:col>11</xdr:col>
      <xdr:colOff>133350</xdr:colOff>
      <xdr:row>104</xdr:row>
      <xdr:rowOff>161925</xdr:rowOff>
    </xdr:to>
    <xdr:sp macro="" textlink="">
      <xdr:nvSpPr>
        <xdr:cNvPr id="3991" name="AutoShape 93"/>
        <xdr:cNvSpPr>
          <a:spLocks/>
        </xdr:cNvSpPr>
      </xdr:nvSpPr>
      <xdr:spPr bwMode="auto">
        <a:xfrm>
          <a:off x="13382625" y="16240125"/>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105</xdr:row>
      <xdr:rowOff>9525</xdr:rowOff>
    </xdr:from>
    <xdr:to>
      <xdr:col>11</xdr:col>
      <xdr:colOff>133350</xdr:colOff>
      <xdr:row>111</xdr:row>
      <xdr:rowOff>0</xdr:rowOff>
    </xdr:to>
    <xdr:sp macro="" textlink="">
      <xdr:nvSpPr>
        <xdr:cNvPr id="3992" name="AutoShape 94"/>
        <xdr:cNvSpPr>
          <a:spLocks/>
        </xdr:cNvSpPr>
      </xdr:nvSpPr>
      <xdr:spPr bwMode="auto">
        <a:xfrm>
          <a:off x="13382625" y="1723072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93</xdr:row>
      <xdr:rowOff>0</xdr:rowOff>
    </xdr:from>
    <xdr:to>
      <xdr:col>25</xdr:col>
      <xdr:colOff>123825</xdr:colOff>
      <xdr:row>111</xdr:row>
      <xdr:rowOff>0</xdr:rowOff>
    </xdr:to>
    <xdr:sp macro="" textlink="">
      <xdr:nvSpPr>
        <xdr:cNvPr id="3993" name="AutoShape 95"/>
        <xdr:cNvSpPr>
          <a:spLocks/>
        </xdr:cNvSpPr>
      </xdr:nvSpPr>
      <xdr:spPr bwMode="auto">
        <a:xfrm>
          <a:off x="28784550" y="15259050"/>
          <a:ext cx="123825" cy="2933700"/>
        </a:xfrm>
        <a:prstGeom prst="rightBrace">
          <a:avLst>
            <a:gd name="adj1" fmla="val 1974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28575</xdr:colOff>
      <xdr:row>112</xdr:row>
      <xdr:rowOff>28575</xdr:rowOff>
    </xdr:from>
    <xdr:to>
      <xdr:col>20</xdr:col>
      <xdr:colOff>104775</xdr:colOff>
      <xdr:row>114</xdr:row>
      <xdr:rowOff>133350</xdr:rowOff>
    </xdr:to>
    <xdr:sp macro="" textlink="">
      <xdr:nvSpPr>
        <xdr:cNvPr id="3994" name="AutoShape 96"/>
        <xdr:cNvSpPr>
          <a:spLocks/>
        </xdr:cNvSpPr>
      </xdr:nvSpPr>
      <xdr:spPr bwMode="auto">
        <a:xfrm>
          <a:off x="23488650" y="1839277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93</xdr:row>
      <xdr:rowOff>9525</xdr:rowOff>
    </xdr:from>
    <xdr:to>
      <xdr:col>20</xdr:col>
      <xdr:colOff>133350</xdr:colOff>
      <xdr:row>98</xdr:row>
      <xdr:rowOff>161925</xdr:rowOff>
    </xdr:to>
    <xdr:sp macro="" textlink="">
      <xdr:nvSpPr>
        <xdr:cNvPr id="3995" name="AutoShape 97"/>
        <xdr:cNvSpPr>
          <a:spLocks/>
        </xdr:cNvSpPr>
      </xdr:nvSpPr>
      <xdr:spPr bwMode="auto">
        <a:xfrm>
          <a:off x="23469600" y="152685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99</xdr:row>
      <xdr:rowOff>9525</xdr:rowOff>
    </xdr:from>
    <xdr:to>
      <xdr:col>20</xdr:col>
      <xdr:colOff>133350</xdr:colOff>
      <xdr:row>104</xdr:row>
      <xdr:rowOff>161925</xdr:rowOff>
    </xdr:to>
    <xdr:sp macro="" textlink="">
      <xdr:nvSpPr>
        <xdr:cNvPr id="3996" name="AutoShape 98"/>
        <xdr:cNvSpPr>
          <a:spLocks/>
        </xdr:cNvSpPr>
      </xdr:nvSpPr>
      <xdr:spPr bwMode="auto">
        <a:xfrm>
          <a:off x="23469600" y="16240125"/>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105</xdr:row>
      <xdr:rowOff>9525</xdr:rowOff>
    </xdr:from>
    <xdr:to>
      <xdr:col>20</xdr:col>
      <xdr:colOff>133350</xdr:colOff>
      <xdr:row>111</xdr:row>
      <xdr:rowOff>0</xdr:rowOff>
    </xdr:to>
    <xdr:sp macro="" textlink="">
      <xdr:nvSpPr>
        <xdr:cNvPr id="3997" name="AutoShape 99"/>
        <xdr:cNvSpPr>
          <a:spLocks/>
        </xdr:cNvSpPr>
      </xdr:nvSpPr>
      <xdr:spPr bwMode="auto">
        <a:xfrm>
          <a:off x="23469600" y="1723072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116</xdr:row>
      <xdr:rowOff>0</xdr:rowOff>
    </xdr:from>
    <xdr:to>
      <xdr:col>25</xdr:col>
      <xdr:colOff>123825</xdr:colOff>
      <xdr:row>134</xdr:row>
      <xdr:rowOff>0</xdr:rowOff>
    </xdr:to>
    <xdr:sp macro="" textlink="">
      <xdr:nvSpPr>
        <xdr:cNvPr id="3998" name="AutoShape 100"/>
        <xdr:cNvSpPr>
          <a:spLocks/>
        </xdr:cNvSpPr>
      </xdr:nvSpPr>
      <xdr:spPr bwMode="auto">
        <a:xfrm>
          <a:off x="28784550" y="19030950"/>
          <a:ext cx="123825" cy="2952750"/>
        </a:xfrm>
        <a:prstGeom prst="rightBrace">
          <a:avLst>
            <a:gd name="adj1" fmla="val 19871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28575</xdr:colOff>
      <xdr:row>135</xdr:row>
      <xdr:rowOff>28575</xdr:rowOff>
    </xdr:from>
    <xdr:to>
      <xdr:col>20</xdr:col>
      <xdr:colOff>104775</xdr:colOff>
      <xdr:row>137</xdr:row>
      <xdr:rowOff>133350</xdr:rowOff>
    </xdr:to>
    <xdr:sp macro="" textlink="">
      <xdr:nvSpPr>
        <xdr:cNvPr id="3999" name="AutoShape 101"/>
        <xdr:cNvSpPr>
          <a:spLocks/>
        </xdr:cNvSpPr>
      </xdr:nvSpPr>
      <xdr:spPr bwMode="auto">
        <a:xfrm>
          <a:off x="23488650" y="2218372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116</xdr:row>
      <xdr:rowOff>9525</xdr:rowOff>
    </xdr:from>
    <xdr:to>
      <xdr:col>20</xdr:col>
      <xdr:colOff>133350</xdr:colOff>
      <xdr:row>121</xdr:row>
      <xdr:rowOff>161925</xdr:rowOff>
    </xdr:to>
    <xdr:sp macro="" textlink="">
      <xdr:nvSpPr>
        <xdr:cNvPr id="4000" name="AutoShape 102"/>
        <xdr:cNvSpPr>
          <a:spLocks/>
        </xdr:cNvSpPr>
      </xdr:nvSpPr>
      <xdr:spPr bwMode="auto">
        <a:xfrm>
          <a:off x="23469600" y="190404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122</xdr:row>
      <xdr:rowOff>9525</xdr:rowOff>
    </xdr:from>
    <xdr:to>
      <xdr:col>20</xdr:col>
      <xdr:colOff>133350</xdr:colOff>
      <xdr:row>127</xdr:row>
      <xdr:rowOff>161925</xdr:rowOff>
    </xdr:to>
    <xdr:sp macro="" textlink="">
      <xdr:nvSpPr>
        <xdr:cNvPr id="4001" name="AutoShape 103"/>
        <xdr:cNvSpPr>
          <a:spLocks/>
        </xdr:cNvSpPr>
      </xdr:nvSpPr>
      <xdr:spPr bwMode="auto">
        <a:xfrm>
          <a:off x="23469600" y="20021550"/>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128</xdr:row>
      <xdr:rowOff>9525</xdr:rowOff>
    </xdr:from>
    <xdr:to>
      <xdr:col>20</xdr:col>
      <xdr:colOff>133350</xdr:colOff>
      <xdr:row>134</xdr:row>
      <xdr:rowOff>0</xdr:rowOff>
    </xdr:to>
    <xdr:sp macro="" textlink="">
      <xdr:nvSpPr>
        <xdr:cNvPr id="4002" name="AutoShape 104"/>
        <xdr:cNvSpPr>
          <a:spLocks/>
        </xdr:cNvSpPr>
      </xdr:nvSpPr>
      <xdr:spPr bwMode="auto">
        <a:xfrm>
          <a:off x="23469600" y="210216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116</xdr:row>
      <xdr:rowOff>0</xdr:rowOff>
    </xdr:from>
    <xdr:to>
      <xdr:col>7</xdr:col>
      <xdr:colOff>123825</xdr:colOff>
      <xdr:row>134</xdr:row>
      <xdr:rowOff>0</xdr:rowOff>
    </xdr:to>
    <xdr:sp macro="" textlink="">
      <xdr:nvSpPr>
        <xdr:cNvPr id="4003" name="AutoShape 105"/>
        <xdr:cNvSpPr>
          <a:spLocks/>
        </xdr:cNvSpPr>
      </xdr:nvSpPr>
      <xdr:spPr bwMode="auto">
        <a:xfrm>
          <a:off x="8620125" y="19030950"/>
          <a:ext cx="123825" cy="2952750"/>
        </a:xfrm>
        <a:prstGeom prst="rightBrace">
          <a:avLst>
            <a:gd name="adj1" fmla="val 19871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135</xdr:row>
      <xdr:rowOff>28575</xdr:rowOff>
    </xdr:from>
    <xdr:to>
      <xdr:col>2</xdr:col>
      <xdr:colOff>104775</xdr:colOff>
      <xdr:row>137</xdr:row>
      <xdr:rowOff>133350</xdr:rowOff>
    </xdr:to>
    <xdr:sp macro="" textlink="">
      <xdr:nvSpPr>
        <xdr:cNvPr id="4004" name="AutoShape 106"/>
        <xdr:cNvSpPr>
          <a:spLocks/>
        </xdr:cNvSpPr>
      </xdr:nvSpPr>
      <xdr:spPr bwMode="auto">
        <a:xfrm>
          <a:off x="3095625" y="2218372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116</xdr:row>
      <xdr:rowOff>9525</xdr:rowOff>
    </xdr:from>
    <xdr:to>
      <xdr:col>2</xdr:col>
      <xdr:colOff>133350</xdr:colOff>
      <xdr:row>121</xdr:row>
      <xdr:rowOff>161925</xdr:rowOff>
    </xdr:to>
    <xdr:sp macro="" textlink="">
      <xdr:nvSpPr>
        <xdr:cNvPr id="4005" name="AutoShape 107"/>
        <xdr:cNvSpPr>
          <a:spLocks/>
        </xdr:cNvSpPr>
      </xdr:nvSpPr>
      <xdr:spPr bwMode="auto">
        <a:xfrm>
          <a:off x="3076575" y="190404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122</xdr:row>
      <xdr:rowOff>9525</xdr:rowOff>
    </xdr:from>
    <xdr:to>
      <xdr:col>2</xdr:col>
      <xdr:colOff>133350</xdr:colOff>
      <xdr:row>127</xdr:row>
      <xdr:rowOff>161925</xdr:rowOff>
    </xdr:to>
    <xdr:sp macro="" textlink="">
      <xdr:nvSpPr>
        <xdr:cNvPr id="4006" name="AutoShape 108"/>
        <xdr:cNvSpPr>
          <a:spLocks/>
        </xdr:cNvSpPr>
      </xdr:nvSpPr>
      <xdr:spPr bwMode="auto">
        <a:xfrm>
          <a:off x="3076575" y="20021550"/>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128</xdr:row>
      <xdr:rowOff>9525</xdr:rowOff>
    </xdr:from>
    <xdr:to>
      <xdr:col>2</xdr:col>
      <xdr:colOff>133350</xdr:colOff>
      <xdr:row>134</xdr:row>
      <xdr:rowOff>0</xdr:rowOff>
    </xdr:to>
    <xdr:sp macro="" textlink="">
      <xdr:nvSpPr>
        <xdr:cNvPr id="4007" name="AutoShape 109"/>
        <xdr:cNvSpPr>
          <a:spLocks/>
        </xdr:cNvSpPr>
      </xdr:nvSpPr>
      <xdr:spPr bwMode="auto">
        <a:xfrm>
          <a:off x="3076575" y="210216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116</xdr:row>
      <xdr:rowOff>0</xdr:rowOff>
    </xdr:from>
    <xdr:to>
      <xdr:col>16</xdr:col>
      <xdr:colOff>123825</xdr:colOff>
      <xdr:row>134</xdr:row>
      <xdr:rowOff>0</xdr:rowOff>
    </xdr:to>
    <xdr:sp macro="" textlink="">
      <xdr:nvSpPr>
        <xdr:cNvPr id="4008" name="AutoShape 110"/>
        <xdr:cNvSpPr>
          <a:spLocks/>
        </xdr:cNvSpPr>
      </xdr:nvSpPr>
      <xdr:spPr bwMode="auto">
        <a:xfrm>
          <a:off x="18697575" y="19030950"/>
          <a:ext cx="123825" cy="2952750"/>
        </a:xfrm>
        <a:prstGeom prst="rightBrace">
          <a:avLst>
            <a:gd name="adj1" fmla="val 19871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28575</xdr:colOff>
      <xdr:row>135</xdr:row>
      <xdr:rowOff>28575</xdr:rowOff>
    </xdr:from>
    <xdr:to>
      <xdr:col>11</xdr:col>
      <xdr:colOff>104775</xdr:colOff>
      <xdr:row>137</xdr:row>
      <xdr:rowOff>133350</xdr:rowOff>
    </xdr:to>
    <xdr:sp macro="" textlink="">
      <xdr:nvSpPr>
        <xdr:cNvPr id="4009" name="AutoShape 111"/>
        <xdr:cNvSpPr>
          <a:spLocks/>
        </xdr:cNvSpPr>
      </xdr:nvSpPr>
      <xdr:spPr bwMode="auto">
        <a:xfrm>
          <a:off x="13401675" y="2218372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116</xdr:row>
      <xdr:rowOff>9525</xdr:rowOff>
    </xdr:from>
    <xdr:to>
      <xdr:col>11</xdr:col>
      <xdr:colOff>133350</xdr:colOff>
      <xdr:row>121</xdr:row>
      <xdr:rowOff>161925</xdr:rowOff>
    </xdr:to>
    <xdr:sp macro="" textlink="">
      <xdr:nvSpPr>
        <xdr:cNvPr id="4010" name="AutoShape 112"/>
        <xdr:cNvSpPr>
          <a:spLocks/>
        </xdr:cNvSpPr>
      </xdr:nvSpPr>
      <xdr:spPr bwMode="auto">
        <a:xfrm>
          <a:off x="13382625" y="190404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122</xdr:row>
      <xdr:rowOff>9525</xdr:rowOff>
    </xdr:from>
    <xdr:to>
      <xdr:col>11</xdr:col>
      <xdr:colOff>133350</xdr:colOff>
      <xdr:row>127</xdr:row>
      <xdr:rowOff>161925</xdr:rowOff>
    </xdr:to>
    <xdr:sp macro="" textlink="">
      <xdr:nvSpPr>
        <xdr:cNvPr id="4011" name="AutoShape 113"/>
        <xdr:cNvSpPr>
          <a:spLocks/>
        </xdr:cNvSpPr>
      </xdr:nvSpPr>
      <xdr:spPr bwMode="auto">
        <a:xfrm>
          <a:off x="13382625" y="20021550"/>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128</xdr:row>
      <xdr:rowOff>9525</xdr:rowOff>
    </xdr:from>
    <xdr:to>
      <xdr:col>11</xdr:col>
      <xdr:colOff>133350</xdr:colOff>
      <xdr:row>134</xdr:row>
      <xdr:rowOff>0</xdr:rowOff>
    </xdr:to>
    <xdr:sp macro="" textlink="">
      <xdr:nvSpPr>
        <xdr:cNvPr id="4012" name="AutoShape 114"/>
        <xdr:cNvSpPr>
          <a:spLocks/>
        </xdr:cNvSpPr>
      </xdr:nvSpPr>
      <xdr:spPr bwMode="auto">
        <a:xfrm>
          <a:off x="13382625" y="210216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139</xdr:row>
      <xdr:rowOff>0</xdr:rowOff>
    </xdr:from>
    <xdr:to>
      <xdr:col>7</xdr:col>
      <xdr:colOff>123825</xdr:colOff>
      <xdr:row>157</xdr:row>
      <xdr:rowOff>0</xdr:rowOff>
    </xdr:to>
    <xdr:sp macro="" textlink="">
      <xdr:nvSpPr>
        <xdr:cNvPr id="4013" name="AutoShape 115"/>
        <xdr:cNvSpPr>
          <a:spLocks/>
        </xdr:cNvSpPr>
      </xdr:nvSpPr>
      <xdr:spPr bwMode="auto">
        <a:xfrm>
          <a:off x="8620125" y="22821900"/>
          <a:ext cx="123825" cy="2933700"/>
        </a:xfrm>
        <a:prstGeom prst="rightBrace">
          <a:avLst>
            <a:gd name="adj1" fmla="val 1974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158</xdr:row>
      <xdr:rowOff>28575</xdr:rowOff>
    </xdr:from>
    <xdr:to>
      <xdr:col>2</xdr:col>
      <xdr:colOff>104775</xdr:colOff>
      <xdr:row>160</xdr:row>
      <xdr:rowOff>133350</xdr:rowOff>
    </xdr:to>
    <xdr:sp macro="" textlink="">
      <xdr:nvSpPr>
        <xdr:cNvPr id="4014" name="AutoShape 116"/>
        <xdr:cNvSpPr>
          <a:spLocks/>
        </xdr:cNvSpPr>
      </xdr:nvSpPr>
      <xdr:spPr bwMode="auto">
        <a:xfrm>
          <a:off x="3095625" y="2595562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139</xdr:row>
      <xdr:rowOff>9525</xdr:rowOff>
    </xdr:from>
    <xdr:to>
      <xdr:col>2</xdr:col>
      <xdr:colOff>133350</xdr:colOff>
      <xdr:row>144</xdr:row>
      <xdr:rowOff>161925</xdr:rowOff>
    </xdr:to>
    <xdr:sp macro="" textlink="">
      <xdr:nvSpPr>
        <xdr:cNvPr id="4015" name="AutoShape 117"/>
        <xdr:cNvSpPr>
          <a:spLocks/>
        </xdr:cNvSpPr>
      </xdr:nvSpPr>
      <xdr:spPr bwMode="auto">
        <a:xfrm>
          <a:off x="3076575" y="2283142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145</xdr:row>
      <xdr:rowOff>9525</xdr:rowOff>
    </xdr:from>
    <xdr:to>
      <xdr:col>2</xdr:col>
      <xdr:colOff>133350</xdr:colOff>
      <xdr:row>150</xdr:row>
      <xdr:rowOff>161925</xdr:rowOff>
    </xdr:to>
    <xdr:sp macro="" textlink="">
      <xdr:nvSpPr>
        <xdr:cNvPr id="4016" name="AutoShape 118"/>
        <xdr:cNvSpPr>
          <a:spLocks/>
        </xdr:cNvSpPr>
      </xdr:nvSpPr>
      <xdr:spPr bwMode="auto">
        <a:xfrm>
          <a:off x="3076575" y="23802975"/>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151</xdr:row>
      <xdr:rowOff>9525</xdr:rowOff>
    </xdr:from>
    <xdr:to>
      <xdr:col>2</xdr:col>
      <xdr:colOff>133350</xdr:colOff>
      <xdr:row>157</xdr:row>
      <xdr:rowOff>0</xdr:rowOff>
    </xdr:to>
    <xdr:sp macro="" textlink="">
      <xdr:nvSpPr>
        <xdr:cNvPr id="4017" name="AutoShape 119"/>
        <xdr:cNvSpPr>
          <a:spLocks/>
        </xdr:cNvSpPr>
      </xdr:nvSpPr>
      <xdr:spPr bwMode="auto">
        <a:xfrm>
          <a:off x="3076575" y="247935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139</xdr:row>
      <xdr:rowOff>0</xdr:rowOff>
    </xdr:from>
    <xdr:to>
      <xdr:col>16</xdr:col>
      <xdr:colOff>123825</xdr:colOff>
      <xdr:row>157</xdr:row>
      <xdr:rowOff>0</xdr:rowOff>
    </xdr:to>
    <xdr:sp macro="" textlink="">
      <xdr:nvSpPr>
        <xdr:cNvPr id="4018" name="AutoShape 120"/>
        <xdr:cNvSpPr>
          <a:spLocks/>
        </xdr:cNvSpPr>
      </xdr:nvSpPr>
      <xdr:spPr bwMode="auto">
        <a:xfrm>
          <a:off x="18697575" y="22821900"/>
          <a:ext cx="123825" cy="2933700"/>
        </a:xfrm>
        <a:prstGeom prst="rightBrace">
          <a:avLst>
            <a:gd name="adj1" fmla="val 1974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28575</xdr:colOff>
      <xdr:row>158</xdr:row>
      <xdr:rowOff>28575</xdr:rowOff>
    </xdr:from>
    <xdr:to>
      <xdr:col>11</xdr:col>
      <xdr:colOff>104775</xdr:colOff>
      <xdr:row>160</xdr:row>
      <xdr:rowOff>133350</xdr:rowOff>
    </xdr:to>
    <xdr:sp macro="" textlink="">
      <xdr:nvSpPr>
        <xdr:cNvPr id="4019" name="AutoShape 121"/>
        <xdr:cNvSpPr>
          <a:spLocks/>
        </xdr:cNvSpPr>
      </xdr:nvSpPr>
      <xdr:spPr bwMode="auto">
        <a:xfrm>
          <a:off x="13401675" y="25955625"/>
          <a:ext cx="76200" cy="428625"/>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139</xdr:row>
      <xdr:rowOff>9525</xdr:rowOff>
    </xdr:from>
    <xdr:to>
      <xdr:col>11</xdr:col>
      <xdr:colOff>133350</xdr:colOff>
      <xdr:row>144</xdr:row>
      <xdr:rowOff>161925</xdr:rowOff>
    </xdr:to>
    <xdr:sp macro="" textlink="">
      <xdr:nvSpPr>
        <xdr:cNvPr id="4020" name="AutoShape 122"/>
        <xdr:cNvSpPr>
          <a:spLocks/>
        </xdr:cNvSpPr>
      </xdr:nvSpPr>
      <xdr:spPr bwMode="auto">
        <a:xfrm>
          <a:off x="13382625" y="2283142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145</xdr:row>
      <xdr:rowOff>9525</xdr:rowOff>
    </xdr:from>
    <xdr:to>
      <xdr:col>11</xdr:col>
      <xdr:colOff>133350</xdr:colOff>
      <xdr:row>150</xdr:row>
      <xdr:rowOff>161925</xdr:rowOff>
    </xdr:to>
    <xdr:sp macro="" textlink="">
      <xdr:nvSpPr>
        <xdr:cNvPr id="4021" name="AutoShape 123"/>
        <xdr:cNvSpPr>
          <a:spLocks/>
        </xdr:cNvSpPr>
      </xdr:nvSpPr>
      <xdr:spPr bwMode="auto">
        <a:xfrm>
          <a:off x="13382625" y="23802975"/>
          <a:ext cx="123825" cy="981075"/>
        </a:xfrm>
        <a:prstGeom prst="rightBrace">
          <a:avLst>
            <a:gd name="adj1" fmla="val 660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151</xdr:row>
      <xdr:rowOff>9525</xdr:rowOff>
    </xdr:from>
    <xdr:to>
      <xdr:col>11</xdr:col>
      <xdr:colOff>133350</xdr:colOff>
      <xdr:row>157</xdr:row>
      <xdr:rowOff>0</xdr:rowOff>
    </xdr:to>
    <xdr:sp macro="" textlink="">
      <xdr:nvSpPr>
        <xdr:cNvPr id="4022" name="AutoShape 124"/>
        <xdr:cNvSpPr>
          <a:spLocks/>
        </xdr:cNvSpPr>
      </xdr:nvSpPr>
      <xdr:spPr bwMode="auto">
        <a:xfrm>
          <a:off x="13382625" y="24793575"/>
          <a:ext cx="123825" cy="962025"/>
        </a:xfrm>
        <a:prstGeom prst="rightBrace">
          <a:avLst>
            <a:gd name="adj1" fmla="val 64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3"/>
  <sheetViews>
    <sheetView tabSelected="1" zoomScale="85" zoomScaleNormal="85" workbookViewId="0">
      <selection activeCell="Y32" sqref="Y32"/>
    </sheetView>
    <sheetView tabSelected="1" topLeftCell="A13" workbookViewId="1">
      <selection activeCell="U25" sqref="U25"/>
    </sheetView>
    <sheetView tabSelected="1" workbookViewId="2"/>
    <sheetView tabSelected="1" workbookViewId="3">
      <selection activeCell="T14" sqref="T14"/>
    </sheetView>
  </sheetViews>
  <sheetFormatPr baseColWidth="10" defaultRowHeight="12.75"/>
  <cols>
    <col min="2" max="2" width="7" bestFit="1" customWidth="1"/>
    <col min="3" max="3" width="12.5703125" bestFit="1" customWidth="1"/>
    <col min="4" max="4" width="12" customWidth="1"/>
    <col min="5" max="5" width="10.5703125" customWidth="1"/>
    <col min="6" max="6" width="6.85546875" customWidth="1"/>
    <col min="7" max="7" width="12.5703125" customWidth="1"/>
    <col min="10" max="10" width="15.28515625" customWidth="1"/>
    <col min="11" max="11" width="13.28515625" customWidth="1"/>
    <col min="12" max="12" width="7.7109375" customWidth="1"/>
    <col min="13" max="13" width="7.28515625" bestFit="1" customWidth="1"/>
    <col min="14" max="14" width="11.140625" customWidth="1"/>
    <col min="15" max="15" width="12.5703125" customWidth="1"/>
    <col min="16" max="17" width="9.28515625" style="85" customWidth="1"/>
  </cols>
  <sheetData>
    <row r="1" spans="1:17" s="108" customFormat="1" ht="33" customHeight="1">
      <c r="A1" s="101"/>
      <c r="B1" s="101"/>
      <c r="C1" s="146" t="s">
        <v>772</v>
      </c>
      <c r="D1" s="146"/>
      <c r="E1" s="146"/>
      <c r="F1" s="146"/>
      <c r="G1" s="146"/>
      <c r="H1" s="146"/>
      <c r="I1" s="146"/>
      <c r="J1" s="146"/>
      <c r="K1" s="146"/>
      <c r="L1" s="146"/>
      <c r="M1" s="146"/>
      <c r="N1" s="146"/>
      <c r="O1" s="146"/>
      <c r="P1" s="146"/>
      <c r="Q1" s="146"/>
    </row>
    <row r="2" spans="1:17">
      <c r="A2" s="59"/>
      <c r="B2" s="59"/>
      <c r="C2" s="59"/>
      <c r="D2" s="59"/>
      <c r="E2" s="59"/>
      <c r="F2" s="59"/>
      <c r="G2" s="59"/>
      <c r="H2" s="59"/>
      <c r="I2" s="59"/>
      <c r="J2" s="59"/>
      <c r="K2" s="59"/>
      <c r="L2" s="59"/>
      <c r="M2" s="59"/>
      <c r="N2" s="59"/>
      <c r="O2" s="85"/>
      <c r="Q2"/>
    </row>
    <row r="3" spans="1:17">
      <c r="A3" s="59"/>
      <c r="B3" s="117"/>
      <c r="C3" s="118"/>
      <c r="D3" s="149" t="s">
        <v>17</v>
      </c>
      <c r="E3" s="149"/>
      <c r="F3" s="149" t="s">
        <v>18</v>
      </c>
      <c r="G3" s="149"/>
      <c r="H3" s="59"/>
      <c r="I3" s="140" t="s">
        <v>19</v>
      </c>
      <c r="J3" s="141"/>
      <c r="K3" s="141"/>
      <c r="L3" s="141"/>
      <c r="M3" s="142"/>
      <c r="N3" s="130" t="s">
        <v>751</v>
      </c>
      <c r="O3" s="130"/>
      <c r="P3" s="130"/>
      <c r="Q3" s="129"/>
    </row>
    <row r="4" spans="1:17">
      <c r="A4" s="59"/>
      <c r="B4" s="117" t="s">
        <v>12</v>
      </c>
      <c r="C4" s="118"/>
      <c r="D4" s="119"/>
      <c r="E4" s="119"/>
      <c r="F4" s="119"/>
      <c r="G4" s="119"/>
      <c r="H4" s="59"/>
      <c r="I4" s="60" t="s">
        <v>20</v>
      </c>
      <c r="J4" s="143" t="s">
        <v>25</v>
      </c>
      <c r="K4" s="144"/>
      <c r="L4" s="144"/>
      <c r="M4" s="145"/>
      <c r="N4" s="84" t="s">
        <v>756</v>
      </c>
      <c r="O4" s="128" t="s">
        <v>752</v>
      </c>
      <c r="P4" s="128"/>
      <c r="Q4" s="129"/>
    </row>
    <row r="5" spans="1:17">
      <c r="A5" s="59"/>
      <c r="B5" s="117" t="s">
        <v>13</v>
      </c>
      <c r="C5" s="118"/>
      <c r="D5" s="148"/>
      <c r="E5" s="148"/>
      <c r="F5" s="148"/>
      <c r="G5" s="148"/>
      <c r="H5" s="59"/>
      <c r="I5" s="60" t="s">
        <v>21</v>
      </c>
      <c r="J5" s="114" t="s">
        <v>26</v>
      </c>
      <c r="K5" s="115"/>
      <c r="L5" s="115"/>
      <c r="M5" s="116"/>
      <c r="N5" s="84" t="e">
        <v>#N/A</v>
      </c>
      <c r="O5" s="128" t="s">
        <v>753</v>
      </c>
      <c r="P5" s="128"/>
      <c r="Q5" s="129"/>
    </row>
    <row r="6" spans="1:17">
      <c r="A6" s="59"/>
      <c r="B6" s="117" t="s">
        <v>14</v>
      </c>
      <c r="C6" s="118"/>
      <c r="D6" s="148"/>
      <c r="E6" s="148"/>
      <c r="F6" s="148"/>
      <c r="G6" s="148"/>
      <c r="H6" s="59"/>
      <c r="I6" s="60" t="s">
        <v>22</v>
      </c>
      <c r="J6" s="114" t="s">
        <v>27</v>
      </c>
      <c r="K6" s="115"/>
      <c r="L6" s="115"/>
      <c r="M6" s="116"/>
      <c r="N6" s="84" t="s">
        <v>759</v>
      </c>
      <c r="O6" s="132" t="s">
        <v>760</v>
      </c>
      <c r="P6" s="133"/>
      <c r="Q6" s="134"/>
    </row>
    <row r="7" spans="1:17">
      <c r="A7" s="59"/>
      <c r="B7" s="117" t="s">
        <v>15</v>
      </c>
      <c r="C7" s="118"/>
      <c r="D7" s="148"/>
      <c r="E7" s="148"/>
      <c r="F7" s="148"/>
      <c r="G7" s="148"/>
      <c r="H7" s="59"/>
      <c r="I7" s="60" t="s">
        <v>761</v>
      </c>
      <c r="J7" s="114" t="s">
        <v>762</v>
      </c>
      <c r="K7" s="115"/>
      <c r="L7" s="115"/>
      <c r="M7" s="116"/>
      <c r="N7" s="59"/>
      <c r="O7" s="85"/>
      <c r="Q7"/>
    </row>
    <row r="8" spans="1:17">
      <c r="A8" s="59"/>
      <c r="B8" s="117" t="s">
        <v>16</v>
      </c>
      <c r="C8" s="118"/>
      <c r="D8" s="119"/>
      <c r="E8" s="119"/>
      <c r="F8" s="119"/>
      <c r="G8" s="119"/>
      <c r="H8" s="59"/>
      <c r="I8" s="60" t="s">
        <v>24</v>
      </c>
      <c r="J8" s="114" t="s">
        <v>30</v>
      </c>
      <c r="K8" s="115"/>
      <c r="L8" s="115"/>
      <c r="M8" s="116"/>
      <c r="N8" s="93" t="s">
        <v>763</v>
      </c>
      <c r="O8" s="94"/>
      <c r="P8" s="94"/>
      <c r="Q8" s="95"/>
    </row>
    <row r="9" spans="1:17">
      <c r="A9" s="59"/>
      <c r="B9" s="98" t="s">
        <v>773</v>
      </c>
      <c r="C9" s="99"/>
      <c r="D9" s="119"/>
      <c r="E9" s="119"/>
      <c r="F9" s="119"/>
      <c r="G9" s="119"/>
      <c r="H9" s="59"/>
      <c r="I9" s="60" t="s">
        <v>23</v>
      </c>
      <c r="J9" s="114" t="s">
        <v>29</v>
      </c>
      <c r="K9" s="115"/>
      <c r="L9" s="115"/>
      <c r="M9" s="116"/>
      <c r="N9" s="93"/>
      <c r="O9" s="94"/>
      <c r="P9" s="94"/>
      <c r="Q9" s="95"/>
    </row>
    <row r="10" spans="1:17">
      <c r="A10" s="59"/>
      <c r="B10" s="59"/>
      <c r="C10" s="59"/>
      <c r="D10" s="147"/>
      <c r="E10" s="147"/>
      <c r="F10" s="59"/>
      <c r="G10" s="59"/>
      <c r="H10" s="59"/>
      <c r="I10" s="60" t="s">
        <v>593</v>
      </c>
      <c r="J10" s="114" t="s">
        <v>28</v>
      </c>
      <c r="K10" s="115"/>
      <c r="L10" s="115"/>
      <c r="M10" s="116"/>
      <c r="N10" s="96" t="s">
        <v>764</v>
      </c>
      <c r="O10" s="97" t="s">
        <v>765</v>
      </c>
      <c r="P10" s="94"/>
      <c r="Q10" s="95"/>
    </row>
    <row r="11" spans="1:17">
      <c r="A11" s="59"/>
      <c r="B11" s="59"/>
      <c r="C11" s="59"/>
      <c r="D11" s="59"/>
      <c r="E11" s="59"/>
      <c r="F11" s="59"/>
      <c r="G11" s="59"/>
      <c r="H11" s="59"/>
      <c r="I11" s="96" t="s">
        <v>774</v>
      </c>
      <c r="J11" s="122" t="s">
        <v>775</v>
      </c>
      <c r="K11" s="123"/>
      <c r="L11" s="123"/>
      <c r="M11" s="124"/>
      <c r="N11" s="96" t="s">
        <v>766</v>
      </c>
      <c r="O11" s="97" t="s">
        <v>767</v>
      </c>
      <c r="P11" s="94"/>
      <c r="Q11" s="95"/>
    </row>
    <row r="12" spans="1:17" ht="25.5" customHeight="1">
      <c r="A12" s="59"/>
      <c r="B12" s="138" t="s">
        <v>11</v>
      </c>
      <c r="C12" s="139"/>
      <c r="D12" s="61" t="s">
        <v>7</v>
      </c>
      <c r="E12" s="61" t="s">
        <v>8</v>
      </c>
      <c r="F12" s="61" t="s">
        <v>9</v>
      </c>
      <c r="G12" s="61" t="s">
        <v>10</v>
      </c>
      <c r="H12" s="59"/>
      <c r="I12" s="102" t="s">
        <v>776</v>
      </c>
      <c r="J12" s="125" t="s">
        <v>777</v>
      </c>
      <c r="K12" s="126"/>
      <c r="L12" s="126"/>
      <c r="M12" s="127"/>
      <c r="N12" s="103" t="s">
        <v>768</v>
      </c>
      <c r="O12" s="104" t="s">
        <v>769</v>
      </c>
      <c r="P12" s="105"/>
      <c r="Q12" s="106"/>
    </row>
    <row r="13" spans="1:17">
      <c r="A13" s="59"/>
      <c r="B13" s="136"/>
      <c r="C13" s="137"/>
      <c r="D13" s="92"/>
      <c r="E13" s="92"/>
      <c r="F13" s="62"/>
      <c r="G13" s="62"/>
      <c r="H13" s="59"/>
      <c r="I13" s="100"/>
      <c r="J13" s="100"/>
      <c r="K13" s="59"/>
      <c r="L13" s="59"/>
      <c r="M13" s="59"/>
      <c r="N13" s="59"/>
      <c r="O13" s="85"/>
      <c r="Q13"/>
    </row>
    <row r="14" spans="1:17">
      <c r="A14" s="59"/>
      <c r="B14" s="59"/>
      <c r="C14" s="59"/>
      <c r="D14" s="59"/>
      <c r="E14" s="59"/>
      <c r="F14" s="59"/>
      <c r="G14" s="59"/>
      <c r="H14" s="59"/>
      <c r="I14" s="100"/>
      <c r="J14" s="100"/>
      <c r="K14" s="59"/>
      <c r="L14" s="59"/>
      <c r="M14" s="59"/>
      <c r="N14" s="59"/>
      <c r="O14" s="85"/>
      <c r="Q14"/>
    </row>
    <row r="15" spans="1:17" ht="12.75" customHeight="1">
      <c r="A15" s="59"/>
      <c r="B15" s="87"/>
      <c r="C15" s="87" t="s">
        <v>1</v>
      </c>
      <c r="D15" s="87"/>
      <c r="E15" s="87"/>
      <c r="F15" s="87"/>
      <c r="G15" s="87"/>
      <c r="H15" s="87" t="s">
        <v>5</v>
      </c>
      <c r="I15" s="87"/>
      <c r="J15" s="87"/>
      <c r="K15" s="87"/>
      <c r="L15" s="120" t="s">
        <v>33</v>
      </c>
      <c r="M15" s="121"/>
      <c r="N15" s="135" t="s">
        <v>31</v>
      </c>
      <c r="O15" s="135" t="s">
        <v>35</v>
      </c>
      <c r="P15" s="131" t="s">
        <v>728</v>
      </c>
      <c r="Q15" s="131"/>
    </row>
    <row r="16" spans="1:17" ht="27.75" customHeight="1">
      <c r="A16" s="59"/>
      <c r="B16" s="87" t="s">
        <v>0</v>
      </c>
      <c r="C16" s="87" t="s">
        <v>2</v>
      </c>
      <c r="D16" s="87" t="s">
        <v>3</v>
      </c>
      <c r="E16" s="87" t="s">
        <v>771</v>
      </c>
      <c r="F16" s="87" t="s">
        <v>763</v>
      </c>
      <c r="G16" s="88" t="s">
        <v>4</v>
      </c>
      <c r="H16" s="87" t="s">
        <v>2</v>
      </c>
      <c r="I16" s="87" t="s">
        <v>6</v>
      </c>
      <c r="J16" s="87" t="s">
        <v>771</v>
      </c>
      <c r="K16" s="88" t="s">
        <v>4</v>
      </c>
      <c r="L16" s="89" t="s">
        <v>34</v>
      </c>
      <c r="M16" s="89" t="s">
        <v>32</v>
      </c>
      <c r="N16" s="135"/>
      <c r="O16" s="135"/>
      <c r="P16" s="90" t="s">
        <v>729</v>
      </c>
      <c r="Q16" s="90" t="s">
        <v>730</v>
      </c>
    </row>
    <row r="17" spans="1:20">
      <c r="A17" s="59"/>
      <c r="B17" s="63">
        <v>1</v>
      </c>
      <c r="C17" s="62"/>
      <c r="D17" s="62"/>
      <c r="E17" s="62"/>
      <c r="F17" s="62"/>
      <c r="G17" s="62"/>
      <c r="H17" s="62"/>
      <c r="I17" s="62"/>
      <c r="J17" s="62"/>
      <c r="K17" s="62"/>
      <c r="L17" s="91"/>
      <c r="M17" s="91"/>
      <c r="N17" s="62"/>
      <c r="O17" s="62"/>
      <c r="P17" s="86" t="str">
        <f>Tabelle3!I10</f>
        <v>SNV</v>
      </c>
      <c r="Q17" s="86" t="str">
        <f>Tabelle3!G21</f>
        <v>SNV</v>
      </c>
    </row>
    <row r="18" spans="1:20">
      <c r="A18" s="59"/>
      <c r="B18" s="63">
        <v>2</v>
      </c>
      <c r="C18" s="62"/>
      <c r="D18" s="62"/>
      <c r="E18" s="62"/>
      <c r="F18" s="62"/>
      <c r="G18" s="62"/>
      <c r="H18" s="62"/>
      <c r="I18" s="62"/>
      <c r="J18" s="62"/>
      <c r="K18" s="62"/>
      <c r="L18" s="91"/>
      <c r="M18" s="91"/>
      <c r="N18" s="62"/>
      <c r="O18" s="62"/>
      <c r="P18" s="86" t="str">
        <f>Tabelle3!R10</f>
        <v>SNV</v>
      </c>
      <c r="Q18" s="86" t="str">
        <f>Tabelle3!P21</f>
        <v>SNV</v>
      </c>
    </row>
    <row r="19" spans="1:20">
      <c r="A19" s="59"/>
      <c r="B19" s="63">
        <v>3</v>
      </c>
      <c r="C19" s="62"/>
      <c r="D19" s="62"/>
      <c r="E19" s="62"/>
      <c r="F19" s="62"/>
      <c r="G19" s="62"/>
      <c r="H19" s="62"/>
      <c r="I19" s="62"/>
      <c r="J19" s="62"/>
      <c r="K19" s="62"/>
      <c r="L19" s="91"/>
      <c r="M19" s="91"/>
      <c r="N19" s="62"/>
      <c r="O19" s="62"/>
      <c r="P19" s="86" t="str">
        <f>Tabelle3!AA10</f>
        <v>SNV</v>
      </c>
      <c r="Q19" s="86" t="str">
        <f>Tabelle3!Y21</f>
        <v>SNV</v>
      </c>
    </row>
    <row r="20" spans="1:20">
      <c r="A20" s="59"/>
      <c r="B20" s="63">
        <v>4</v>
      </c>
      <c r="C20" s="62"/>
      <c r="D20" s="62"/>
      <c r="E20" s="62"/>
      <c r="F20" s="62"/>
      <c r="G20" s="62"/>
      <c r="H20" s="62"/>
      <c r="I20" s="62"/>
      <c r="J20" s="62"/>
      <c r="K20" s="62"/>
      <c r="L20" s="91"/>
      <c r="M20" s="91"/>
      <c r="N20" s="62"/>
      <c r="O20" s="62"/>
      <c r="P20" s="86" t="str">
        <f>Tabelle3!I33</f>
        <v>SNV</v>
      </c>
      <c r="Q20" s="86" t="str">
        <f>Tabelle3!G44</f>
        <v>SNV</v>
      </c>
    </row>
    <row r="21" spans="1:20">
      <c r="A21" s="59"/>
      <c r="B21" s="63">
        <v>5</v>
      </c>
      <c r="C21" s="62"/>
      <c r="D21" s="62"/>
      <c r="E21" s="62"/>
      <c r="F21" s="62"/>
      <c r="G21" s="62"/>
      <c r="H21" s="62"/>
      <c r="I21" s="62"/>
      <c r="J21" s="62"/>
      <c r="K21" s="62"/>
      <c r="L21" s="91"/>
      <c r="M21" s="91"/>
      <c r="N21" s="62"/>
      <c r="O21" s="62"/>
      <c r="P21" s="86" t="str">
        <f>Tabelle3!R33</f>
        <v>SNV</v>
      </c>
      <c r="Q21" s="86" t="str">
        <f>Tabelle3!P44</f>
        <v>SNV</v>
      </c>
    </row>
    <row r="22" spans="1:20">
      <c r="A22" s="59"/>
      <c r="B22" s="63">
        <v>6</v>
      </c>
      <c r="C22" s="62"/>
      <c r="D22" s="62"/>
      <c r="E22" s="62"/>
      <c r="F22" s="62"/>
      <c r="G22" s="62"/>
      <c r="H22" s="62"/>
      <c r="I22" s="62"/>
      <c r="J22" s="62"/>
      <c r="K22" s="62"/>
      <c r="L22" s="91"/>
      <c r="M22" s="91"/>
      <c r="N22" s="62"/>
      <c r="O22" s="62"/>
      <c r="P22" s="86" t="str">
        <f>Tabelle3!AA33</f>
        <v>SNV</v>
      </c>
      <c r="Q22" s="86" t="str">
        <f>Tabelle3!Y44</f>
        <v>SNV</v>
      </c>
    </row>
    <row r="23" spans="1:20">
      <c r="A23" s="59"/>
      <c r="B23" s="63">
        <v>7</v>
      </c>
      <c r="C23" s="62"/>
      <c r="D23" s="62"/>
      <c r="E23" s="62"/>
      <c r="F23" s="62"/>
      <c r="G23" s="62"/>
      <c r="H23" s="62"/>
      <c r="I23" s="62"/>
      <c r="J23" s="62"/>
      <c r="K23" s="62"/>
      <c r="L23" s="91"/>
      <c r="M23" s="91"/>
      <c r="N23" s="62"/>
      <c r="O23" s="62"/>
      <c r="P23" s="86" t="str">
        <f>Tabelle3!I56</f>
        <v>SNV</v>
      </c>
      <c r="Q23" s="86" t="str">
        <f>Tabelle3!G67</f>
        <v>SNV</v>
      </c>
    </row>
    <row r="24" spans="1:20">
      <c r="A24" s="59"/>
      <c r="B24" s="63">
        <v>8</v>
      </c>
      <c r="C24" s="62"/>
      <c r="D24" s="62"/>
      <c r="E24" s="62"/>
      <c r="F24" s="62"/>
      <c r="G24" s="62"/>
      <c r="H24" s="62"/>
      <c r="I24" s="62"/>
      <c r="J24" s="62"/>
      <c r="K24" s="62"/>
      <c r="L24" s="91"/>
      <c r="M24" s="91"/>
      <c r="N24" s="62"/>
      <c r="O24" s="62"/>
      <c r="P24" s="86" t="str">
        <f>Tabelle3!R56</f>
        <v>SNV</v>
      </c>
      <c r="Q24" s="86" t="str">
        <f>Tabelle3!P67</f>
        <v>SNV</v>
      </c>
    </row>
    <row r="25" spans="1:20">
      <c r="A25" s="59"/>
      <c r="B25" s="63">
        <v>9</v>
      </c>
      <c r="C25" s="62"/>
      <c r="D25" s="62"/>
      <c r="E25" s="62"/>
      <c r="F25" s="62"/>
      <c r="G25" s="62"/>
      <c r="H25" s="62"/>
      <c r="I25" s="62"/>
      <c r="J25" s="62"/>
      <c r="K25" s="62"/>
      <c r="L25" s="91"/>
      <c r="M25" s="91"/>
      <c r="N25" s="62"/>
      <c r="O25" s="62"/>
      <c r="P25" s="86" t="str">
        <f>Tabelle3!AA56</f>
        <v>SNV</v>
      </c>
      <c r="Q25" s="86" t="str">
        <f>Tabelle3!Y67</f>
        <v>SNV</v>
      </c>
    </row>
    <row r="26" spans="1:20">
      <c r="A26" s="59"/>
      <c r="B26" s="63">
        <v>10</v>
      </c>
      <c r="C26" s="62"/>
      <c r="D26" s="62"/>
      <c r="E26" s="62"/>
      <c r="F26" s="62"/>
      <c r="G26" s="62"/>
      <c r="H26" s="62"/>
      <c r="I26" s="62"/>
      <c r="J26" s="62"/>
      <c r="K26" s="62"/>
      <c r="L26" s="91"/>
      <c r="M26" s="91"/>
      <c r="N26" s="62"/>
      <c r="O26" s="62"/>
      <c r="P26" s="86" t="str">
        <f>Tabelle3!I79</f>
        <v>SNV</v>
      </c>
      <c r="Q26" s="86" t="str">
        <f>Tabelle3!G90</f>
        <v>SNV</v>
      </c>
    </row>
    <row r="27" spans="1:20">
      <c r="A27" s="59"/>
      <c r="B27" s="63">
        <v>11</v>
      </c>
      <c r="C27" s="62"/>
      <c r="D27" s="62"/>
      <c r="E27" s="62"/>
      <c r="F27" s="62"/>
      <c r="G27" s="62"/>
      <c r="H27" s="62"/>
      <c r="I27" s="62"/>
      <c r="J27" s="62"/>
      <c r="K27" s="62"/>
      <c r="L27" s="91"/>
      <c r="M27" s="91"/>
      <c r="N27" s="62"/>
      <c r="O27" s="62"/>
      <c r="P27" s="86" t="str">
        <f>Tabelle3!R79</f>
        <v>SNV</v>
      </c>
      <c r="Q27" s="86" t="str">
        <f>Tabelle3!P90</f>
        <v>SNV</v>
      </c>
    </row>
    <row r="28" spans="1:20">
      <c r="A28" s="59"/>
      <c r="B28" s="63">
        <v>12</v>
      </c>
      <c r="C28" s="62"/>
      <c r="D28" s="62"/>
      <c r="E28" s="62"/>
      <c r="F28" s="62"/>
      <c r="G28" s="62"/>
      <c r="H28" s="62"/>
      <c r="I28" s="62"/>
      <c r="J28" s="62"/>
      <c r="K28" s="62"/>
      <c r="L28" s="91"/>
      <c r="M28" s="91"/>
      <c r="N28" s="62"/>
      <c r="O28" s="62"/>
      <c r="P28" s="86" t="str">
        <f>Tabelle3!AA79</f>
        <v>SNV</v>
      </c>
      <c r="Q28" s="86" t="str">
        <f>Tabelle3!Y90</f>
        <v>SNV</v>
      </c>
    </row>
    <row r="29" spans="1:20">
      <c r="A29" s="59"/>
      <c r="B29" s="63">
        <v>13</v>
      </c>
      <c r="C29" s="62"/>
      <c r="D29" s="62"/>
      <c r="E29" s="62"/>
      <c r="F29" s="62"/>
      <c r="G29" s="62"/>
      <c r="H29" s="62"/>
      <c r="I29" s="62"/>
      <c r="J29" s="62"/>
      <c r="K29" s="62"/>
      <c r="L29" s="91"/>
      <c r="M29" s="91"/>
      <c r="N29" s="62"/>
      <c r="O29" s="62"/>
      <c r="P29" s="86" t="str">
        <f>Tabelle3!I102</f>
        <v>SNV</v>
      </c>
      <c r="Q29" s="86" t="str">
        <f>Tabelle3!G113</f>
        <v>SNV</v>
      </c>
      <c r="T29" s="107"/>
    </row>
    <row r="30" spans="1:20">
      <c r="A30" s="59"/>
      <c r="B30" s="63">
        <v>14</v>
      </c>
      <c r="C30" s="62"/>
      <c r="D30" s="62"/>
      <c r="E30" s="62"/>
      <c r="F30" s="62"/>
      <c r="G30" s="62"/>
      <c r="H30" s="62"/>
      <c r="I30" s="62"/>
      <c r="J30" s="62"/>
      <c r="K30" s="62"/>
      <c r="L30" s="91"/>
      <c r="M30" s="91"/>
      <c r="N30" s="62"/>
      <c r="O30" s="62"/>
      <c r="P30" s="86" t="str">
        <f>Tabelle3!R102</f>
        <v>SNV</v>
      </c>
      <c r="Q30" s="86" t="str">
        <f>Tabelle3!P113</f>
        <v>SNV</v>
      </c>
    </row>
    <row r="31" spans="1:20">
      <c r="A31" s="59"/>
      <c r="B31" s="63">
        <v>15</v>
      </c>
      <c r="C31" s="62"/>
      <c r="D31" s="62"/>
      <c r="E31" s="62"/>
      <c r="F31" s="62"/>
      <c r="G31" s="62"/>
      <c r="H31" s="62"/>
      <c r="I31" s="62"/>
      <c r="J31" s="62"/>
      <c r="K31" s="62"/>
      <c r="L31" s="91"/>
      <c r="M31" s="91"/>
      <c r="N31" s="62"/>
      <c r="O31" s="62"/>
      <c r="P31" s="86" t="str">
        <f>Tabelle3!AA102</f>
        <v>SNV</v>
      </c>
      <c r="Q31" s="86" t="str">
        <f>Tabelle3!Y113</f>
        <v>SNV</v>
      </c>
    </row>
    <row r="32" spans="1:20">
      <c r="A32" s="59"/>
      <c r="B32" s="63">
        <v>16</v>
      </c>
      <c r="C32" s="62"/>
      <c r="D32" s="62"/>
      <c r="E32" s="62"/>
      <c r="F32" s="62"/>
      <c r="G32" s="62"/>
      <c r="H32" s="62"/>
      <c r="I32" s="62"/>
      <c r="J32" s="62"/>
      <c r="K32" s="62"/>
      <c r="L32" s="91"/>
      <c r="M32" s="91"/>
      <c r="N32" s="62"/>
      <c r="O32" s="62"/>
      <c r="P32" s="86" t="str">
        <f>Tabelle3!I125</f>
        <v>SNV</v>
      </c>
      <c r="Q32" s="86" t="str">
        <f>Tabelle3!G136</f>
        <v>SNV</v>
      </c>
    </row>
    <row r="33" spans="1:17">
      <c r="A33" s="59"/>
      <c r="B33" s="63">
        <v>17</v>
      </c>
      <c r="C33" s="62"/>
      <c r="D33" s="62"/>
      <c r="E33" s="62"/>
      <c r="F33" s="62"/>
      <c r="G33" s="62"/>
      <c r="H33" s="62"/>
      <c r="I33" s="62"/>
      <c r="J33" s="62"/>
      <c r="K33" s="62"/>
      <c r="L33" s="91"/>
      <c r="M33" s="91"/>
      <c r="N33" s="62"/>
      <c r="O33" s="62"/>
      <c r="P33" s="86" t="str">
        <f>Tabelle3!R125</f>
        <v>SNV</v>
      </c>
      <c r="Q33" s="86" t="str">
        <f>Tabelle3!P136</f>
        <v>SNV</v>
      </c>
    </row>
    <row r="34" spans="1:17">
      <c r="A34" s="59"/>
      <c r="B34" s="63">
        <v>18</v>
      </c>
      <c r="C34" s="62"/>
      <c r="D34" s="62"/>
      <c r="E34" s="62"/>
      <c r="F34" s="62"/>
      <c r="G34" s="62"/>
      <c r="H34" s="62"/>
      <c r="I34" s="62"/>
      <c r="J34" s="62"/>
      <c r="K34" s="62"/>
      <c r="L34" s="91"/>
      <c r="M34" s="91"/>
      <c r="N34" s="62"/>
      <c r="O34" s="62"/>
      <c r="P34" s="86" t="str">
        <f>Tabelle3!AA125</f>
        <v>SNV</v>
      </c>
      <c r="Q34" s="86" t="str">
        <f>Tabelle3!Y136</f>
        <v>SNV</v>
      </c>
    </row>
    <row r="35" spans="1:17">
      <c r="A35" s="59"/>
      <c r="B35" s="63">
        <v>19</v>
      </c>
      <c r="C35" s="62"/>
      <c r="D35" s="62"/>
      <c r="E35" s="62"/>
      <c r="F35" s="62"/>
      <c r="G35" s="62"/>
      <c r="H35" s="62"/>
      <c r="I35" s="62"/>
      <c r="J35" s="62"/>
      <c r="K35" s="62"/>
      <c r="L35" s="91"/>
      <c r="M35" s="91"/>
      <c r="N35" s="62"/>
      <c r="O35" s="62"/>
      <c r="P35" s="86" t="str">
        <f>Tabelle3!I148</f>
        <v>SNV</v>
      </c>
      <c r="Q35" s="86" t="str">
        <f>Tabelle3!G159</f>
        <v>SNV</v>
      </c>
    </row>
    <row r="36" spans="1:17">
      <c r="A36" s="59"/>
      <c r="B36" s="63">
        <v>20</v>
      </c>
      <c r="C36" s="62"/>
      <c r="D36" s="62"/>
      <c r="E36" s="62"/>
      <c r="F36" s="62"/>
      <c r="G36" s="62"/>
      <c r="H36" s="62"/>
      <c r="I36" s="62"/>
      <c r="J36" s="62"/>
      <c r="K36" s="62"/>
      <c r="L36" s="91"/>
      <c r="M36" s="91"/>
      <c r="N36" s="62"/>
      <c r="O36" s="62"/>
      <c r="P36" s="86" t="str">
        <f>Tabelle3!R148</f>
        <v>SNV</v>
      </c>
      <c r="Q36" s="86" t="str">
        <f>Tabelle3!P159</f>
        <v>SNV</v>
      </c>
    </row>
    <row r="37" spans="1:17">
      <c r="A37" s="59"/>
      <c r="B37" s="59"/>
      <c r="C37" s="59"/>
      <c r="D37" s="59"/>
      <c r="E37" s="59"/>
      <c r="F37" s="59"/>
      <c r="G37" s="59"/>
      <c r="H37" s="59"/>
      <c r="I37" s="59"/>
      <c r="J37" s="59"/>
      <c r="K37" s="59"/>
      <c r="L37" s="59"/>
      <c r="M37" s="59"/>
      <c r="N37" s="59"/>
      <c r="O37" s="59"/>
    </row>
    <row r="38" spans="1:17">
      <c r="A38" s="59"/>
      <c r="B38" s="100" t="s">
        <v>778</v>
      </c>
      <c r="C38" s="59"/>
      <c r="D38" s="59"/>
      <c r="E38" s="59"/>
      <c r="F38" s="59"/>
      <c r="G38" s="59"/>
      <c r="H38" s="59"/>
      <c r="I38" s="59"/>
      <c r="J38" s="59"/>
      <c r="K38" s="59"/>
      <c r="L38" s="59"/>
      <c r="M38" s="59"/>
      <c r="N38" s="59"/>
      <c r="O38" s="59"/>
    </row>
    <row r="39" spans="1:17">
      <c r="A39" s="59"/>
      <c r="B39" s="100" t="s">
        <v>779</v>
      </c>
      <c r="C39" s="59"/>
      <c r="D39" s="59"/>
      <c r="E39" s="59"/>
      <c r="F39" s="59"/>
      <c r="G39" s="59"/>
      <c r="H39" s="59"/>
      <c r="I39" s="59"/>
      <c r="J39" s="59"/>
      <c r="K39" s="59"/>
      <c r="L39" s="59"/>
      <c r="M39" s="59"/>
      <c r="N39" s="59"/>
      <c r="O39" s="59"/>
    </row>
    <row r="40" spans="1:17">
      <c r="A40" s="59"/>
      <c r="B40" s="59" t="s">
        <v>770</v>
      </c>
      <c r="C40" s="59"/>
      <c r="D40" s="59"/>
      <c r="E40" s="59"/>
      <c r="F40" s="59"/>
      <c r="G40" s="59"/>
      <c r="H40" s="59"/>
      <c r="I40" s="59"/>
      <c r="J40" s="59"/>
      <c r="K40" s="59"/>
      <c r="L40" s="59"/>
      <c r="M40" s="59"/>
      <c r="N40" s="59"/>
      <c r="O40" s="59"/>
    </row>
    <row r="41" spans="1:17" ht="13.5" customHeight="1">
      <c r="A41" s="59"/>
      <c r="B41" s="59" t="s">
        <v>780</v>
      </c>
      <c r="C41" s="59"/>
      <c r="D41" s="59"/>
      <c r="E41" s="59"/>
      <c r="F41" s="59"/>
      <c r="G41" s="59"/>
      <c r="H41" s="59"/>
      <c r="I41" s="59"/>
      <c r="J41" s="59"/>
      <c r="K41" s="59"/>
      <c r="L41" s="59"/>
      <c r="M41" s="59"/>
      <c r="N41" s="59"/>
      <c r="O41" s="59"/>
    </row>
    <row r="42" spans="1:17" ht="27" customHeight="1">
      <c r="A42" s="59"/>
      <c r="B42" s="112" t="s">
        <v>781</v>
      </c>
      <c r="C42" s="113"/>
      <c r="D42" s="113"/>
      <c r="E42" s="113"/>
      <c r="F42" s="113"/>
      <c r="G42" s="113"/>
      <c r="H42" s="113"/>
      <c r="I42" s="113"/>
      <c r="J42" s="113"/>
      <c r="K42" s="113"/>
      <c r="L42" s="113"/>
      <c r="M42" s="113"/>
      <c r="N42" s="113"/>
      <c r="O42" s="113"/>
      <c r="P42" s="113"/>
      <c r="Q42" s="113"/>
    </row>
    <row r="43" spans="1:17">
      <c r="A43" s="59"/>
      <c r="B43" s="59"/>
      <c r="C43" s="59"/>
      <c r="D43" s="59"/>
      <c r="E43" s="59"/>
      <c r="F43" s="59"/>
      <c r="G43" s="59"/>
      <c r="H43" s="59"/>
      <c r="I43" s="59"/>
      <c r="J43" s="59"/>
      <c r="K43" s="59"/>
      <c r="L43" s="59"/>
      <c r="M43" s="59"/>
      <c r="N43" s="59"/>
      <c r="O43" s="59"/>
    </row>
    <row r="44" spans="1:17">
      <c r="A44" s="59"/>
      <c r="B44" s="109" t="s">
        <v>782</v>
      </c>
      <c r="C44" s="109"/>
      <c r="D44" s="59"/>
      <c r="E44" s="59"/>
      <c r="F44" s="59"/>
      <c r="G44" s="59"/>
      <c r="H44" s="59"/>
      <c r="I44" s="59"/>
      <c r="J44" s="59"/>
      <c r="K44" s="59"/>
      <c r="L44" s="59"/>
      <c r="M44" s="59"/>
      <c r="N44" s="59"/>
      <c r="O44" s="59"/>
    </row>
    <row r="45" spans="1:17" ht="12.75" customHeight="1">
      <c r="A45" s="64"/>
      <c r="B45" s="110" t="s">
        <v>784</v>
      </c>
      <c r="C45" s="110"/>
      <c r="D45" s="110"/>
      <c r="E45" s="110"/>
      <c r="F45" s="110"/>
      <c r="G45" s="110"/>
      <c r="H45" s="110"/>
      <c r="I45" s="110"/>
      <c r="J45" s="110"/>
      <c r="K45" s="110"/>
      <c r="L45" s="110"/>
      <c r="M45" s="110"/>
      <c r="N45" s="110"/>
      <c r="O45" s="110"/>
      <c r="P45" s="110"/>
      <c r="Q45" s="110"/>
    </row>
    <row r="46" spans="1:17">
      <c r="A46" s="64"/>
      <c r="B46" s="110"/>
      <c r="C46" s="110"/>
      <c r="D46" s="110"/>
      <c r="E46" s="110"/>
      <c r="F46" s="110"/>
      <c r="G46" s="110"/>
      <c r="H46" s="110"/>
      <c r="I46" s="110"/>
      <c r="J46" s="110"/>
      <c r="K46" s="110"/>
      <c r="L46" s="110"/>
      <c r="M46" s="110"/>
      <c r="N46" s="110"/>
      <c r="O46" s="110"/>
      <c r="P46" s="110"/>
      <c r="Q46" s="110"/>
    </row>
    <row r="47" spans="1:17" ht="24.75" customHeight="1">
      <c r="A47" s="64"/>
      <c r="B47" s="110"/>
      <c r="C47" s="110"/>
      <c r="D47" s="110"/>
      <c r="E47" s="110"/>
      <c r="F47" s="110"/>
      <c r="G47" s="110"/>
      <c r="H47" s="110"/>
      <c r="I47" s="110"/>
      <c r="J47" s="110"/>
      <c r="K47" s="110"/>
      <c r="L47" s="110"/>
      <c r="M47" s="110"/>
      <c r="N47" s="110"/>
      <c r="O47" s="110"/>
      <c r="P47" s="110"/>
      <c r="Q47" s="110"/>
    </row>
    <row r="48" spans="1:17">
      <c r="A48" s="59"/>
      <c r="B48" s="111" t="s">
        <v>783</v>
      </c>
      <c r="C48" s="111"/>
      <c r="D48" s="111"/>
      <c r="E48" s="111"/>
      <c r="F48" s="111"/>
      <c r="G48" s="111"/>
      <c r="H48" s="111"/>
      <c r="I48" s="111"/>
      <c r="J48" s="111"/>
      <c r="K48" s="111"/>
      <c r="L48" s="111"/>
      <c r="M48" s="111"/>
      <c r="N48" s="111"/>
      <c r="O48" s="111"/>
      <c r="P48" s="111"/>
      <c r="Q48" s="111"/>
    </row>
    <row r="49" spans="1:15">
      <c r="A49" s="59"/>
      <c r="B49" s="65"/>
      <c r="C49" s="59"/>
      <c r="D49" s="59"/>
      <c r="E49" s="59"/>
      <c r="F49" s="59"/>
      <c r="G49" s="59"/>
      <c r="H49" s="59"/>
      <c r="I49" s="59"/>
      <c r="J49" s="59"/>
      <c r="K49" s="59"/>
      <c r="L49" s="59"/>
      <c r="M49" s="59"/>
      <c r="N49" s="59"/>
      <c r="O49" s="59"/>
    </row>
    <row r="50" spans="1:15">
      <c r="A50" s="59"/>
      <c r="B50" s="59"/>
      <c r="C50" s="59"/>
      <c r="D50" s="59"/>
      <c r="E50" s="59"/>
      <c r="F50" s="59"/>
      <c r="G50" s="59"/>
      <c r="H50" s="59"/>
      <c r="I50" s="59"/>
      <c r="J50" s="59"/>
      <c r="K50" s="59"/>
      <c r="L50" s="59"/>
      <c r="M50" s="59"/>
      <c r="N50" s="59"/>
      <c r="O50" s="59"/>
    </row>
    <row r="51" spans="1:15">
      <c r="A51" s="59"/>
      <c r="B51" s="59"/>
      <c r="C51" s="59"/>
      <c r="D51" s="59"/>
      <c r="E51" s="59"/>
      <c r="F51" s="59"/>
      <c r="G51" s="59"/>
      <c r="H51" s="59"/>
      <c r="I51" s="59"/>
      <c r="J51" s="59"/>
      <c r="K51" s="66"/>
      <c r="L51" s="66"/>
      <c r="M51" s="66"/>
      <c r="N51" s="66"/>
      <c r="O51" s="66"/>
    </row>
    <row r="52" spans="1:15">
      <c r="A52" s="59"/>
      <c r="B52" s="59"/>
      <c r="C52" s="59"/>
      <c r="D52" s="59"/>
      <c r="E52" s="59"/>
      <c r="F52" s="59"/>
      <c r="G52" s="59"/>
      <c r="H52" s="59"/>
      <c r="I52" s="59"/>
      <c r="J52" s="59"/>
      <c r="K52" s="59" t="s">
        <v>36</v>
      </c>
      <c r="L52" s="59"/>
      <c r="M52" s="59" t="s">
        <v>37</v>
      </c>
      <c r="N52" s="59"/>
      <c r="O52" s="59"/>
    </row>
    <row r="53" spans="1:15">
      <c r="A53" s="59"/>
      <c r="B53" s="59"/>
      <c r="C53" s="59"/>
      <c r="D53" s="59"/>
      <c r="E53" s="59"/>
      <c r="F53" s="59"/>
      <c r="G53" s="59"/>
      <c r="H53" s="59"/>
      <c r="I53" s="59"/>
      <c r="J53" s="59"/>
      <c r="K53" s="59"/>
      <c r="L53" s="59"/>
      <c r="M53" s="59"/>
      <c r="N53" s="59"/>
      <c r="O53" s="59"/>
    </row>
  </sheetData>
  <mergeCells count="46">
    <mergeCell ref="C1:Q1"/>
    <mergeCell ref="D10:E10"/>
    <mergeCell ref="D7:E7"/>
    <mergeCell ref="F3:G3"/>
    <mergeCell ref="F5:G5"/>
    <mergeCell ref="F6:G6"/>
    <mergeCell ref="D8:E8"/>
    <mergeCell ref="D3:E3"/>
    <mergeCell ref="D4:E4"/>
    <mergeCell ref="D5:E5"/>
    <mergeCell ref="D6:E6"/>
    <mergeCell ref="F7:G7"/>
    <mergeCell ref="B4:C4"/>
    <mergeCell ref="B3:C3"/>
    <mergeCell ref="I3:M3"/>
    <mergeCell ref="J4:M4"/>
    <mergeCell ref="F4:G4"/>
    <mergeCell ref="O5:Q5"/>
    <mergeCell ref="N3:Q3"/>
    <mergeCell ref="P15:Q15"/>
    <mergeCell ref="O6:Q6"/>
    <mergeCell ref="O15:O16"/>
    <mergeCell ref="O4:Q4"/>
    <mergeCell ref="N15:N16"/>
    <mergeCell ref="J5:M5"/>
    <mergeCell ref="B5:C5"/>
    <mergeCell ref="D9:E9"/>
    <mergeCell ref="F9:G9"/>
    <mergeCell ref="J10:M10"/>
    <mergeCell ref="F8:G8"/>
    <mergeCell ref="J8:M8"/>
    <mergeCell ref="J6:M6"/>
    <mergeCell ref="B6:C6"/>
    <mergeCell ref="B7:C7"/>
    <mergeCell ref="B8:C8"/>
    <mergeCell ref="B44:C44"/>
    <mergeCell ref="B45:Q47"/>
    <mergeCell ref="B48:Q48"/>
    <mergeCell ref="B42:Q42"/>
    <mergeCell ref="J7:M7"/>
    <mergeCell ref="J9:M9"/>
    <mergeCell ref="L15:M15"/>
    <mergeCell ref="J11:M11"/>
    <mergeCell ref="J12:M12"/>
    <mergeCell ref="B13:C13"/>
    <mergeCell ref="B12:C12"/>
  </mergeCells>
  <phoneticPr fontId="3" type="noConversion"/>
  <dataValidations count="6">
    <dataValidation type="list" errorStyle="warning" allowBlank="1" showInputMessage="1" showErrorMessage="1" error="Nicht gelistete Sorte ! " sqref="C17:C36">
      <formula1>Reben</formula1>
    </dataValidation>
    <dataValidation type="list" errorStyle="warning" allowBlank="1" showInputMessage="1" showErrorMessage="1" error="Nicht gelistete Sorte ! " sqref="H17:H36">
      <formula1>Unterlagsrebe</formula1>
    </dataValidation>
    <dataValidation type="list" allowBlank="1" showInputMessage="1" showErrorMessage="1" sqref="I4:I10">
      <formula1>$E$17:$E$36</formula1>
    </dataValidation>
    <dataValidation type="list" allowBlank="1" showInputMessage="1" showErrorMessage="1" sqref="N17:N36 E17:E36 J17:J36">
      <formula1>$I$4:$I$12</formula1>
    </dataValidation>
    <dataValidation type="list" allowBlank="1" showInputMessage="1" showErrorMessage="1" sqref="F17:F36">
      <formula1>$N$10:$N$12</formula1>
    </dataValidation>
    <dataValidation type="list" errorStyle="warning" allowBlank="1" showInputMessage="1" showErrorMessage="1" error="Nicht gelisteter Klon ! " sqref="I17:I36 D17:D36">
      <formula1>INDIRECT(C17)</formula1>
    </dataValidation>
  </dataValidations>
  <pageMargins left="0.78740157499999996" right="0.76" top="0.984251969" bottom="0.984251969" header="0.4921259845" footer="0.4921259845"/>
  <pageSetup paperSize="9" scale="5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19050</xdr:colOff>
                    <xdr:row>0</xdr:row>
                    <xdr:rowOff>57150</xdr:rowOff>
                  </from>
                  <to>
                    <xdr:col>1</xdr:col>
                    <xdr:colOff>323850</xdr:colOff>
                    <xdr:row>0</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694"/>
  <sheetViews>
    <sheetView topLeftCell="A11" workbookViewId="0">
      <selection activeCell="D33" sqref="D33"/>
    </sheetView>
    <sheetView workbookViewId="1">
      <selection sqref="A1:G1"/>
    </sheetView>
    <sheetView workbookViewId="2">
      <selection sqref="A1:G1"/>
    </sheetView>
    <sheetView workbookViewId="3">
      <selection sqref="A1:G1"/>
    </sheetView>
  </sheetViews>
  <sheetFormatPr baseColWidth="10" defaultRowHeight="12.75"/>
  <cols>
    <col min="1" max="16384" width="11.42578125" style="67"/>
  </cols>
  <sheetData>
    <row r="1" spans="1:121" ht="16.5" thickBot="1">
      <c r="A1" s="150" t="s">
        <v>38</v>
      </c>
      <c r="B1" s="150"/>
      <c r="C1" s="150"/>
      <c r="D1" s="150"/>
      <c r="E1" s="150"/>
      <c r="F1" s="150"/>
      <c r="G1" s="151"/>
      <c r="H1" s="150" t="s">
        <v>38</v>
      </c>
      <c r="I1" s="150"/>
      <c r="J1" s="150"/>
      <c r="K1" s="150"/>
      <c r="L1" s="150"/>
      <c r="M1" s="150"/>
      <c r="N1" s="151"/>
      <c r="O1" s="150" t="s">
        <v>38</v>
      </c>
      <c r="P1" s="150"/>
      <c r="Q1" s="150"/>
      <c r="R1" s="150"/>
      <c r="S1" s="150"/>
      <c r="T1" s="150"/>
      <c r="U1" s="151"/>
      <c r="V1" s="150" t="s">
        <v>38</v>
      </c>
      <c r="W1" s="150"/>
      <c r="X1" s="150"/>
      <c r="Y1" s="150"/>
      <c r="Z1" s="150"/>
      <c r="AA1" s="150"/>
      <c r="AB1" s="151"/>
      <c r="AC1" s="150" t="s">
        <v>38</v>
      </c>
      <c r="AD1" s="150"/>
      <c r="AE1" s="150"/>
      <c r="AF1" s="150"/>
      <c r="AG1" s="150"/>
      <c r="AH1" s="150"/>
      <c r="AI1" s="151"/>
      <c r="AJ1" s="150" t="s">
        <v>38</v>
      </c>
      <c r="AK1" s="150"/>
      <c r="AL1" s="150"/>
      <c r="AM1" s="150"/>
      <c r="AN1" s="150"/>
      <c r="AO1" s="150"/>
      <c r="AP1" s="151"/>
      <c r="AQ1" s="150" t="s">
        <v>38</v>
      </c>
      <c r="AR1" s="150"/>
      <c r="AS1" s="150"/>
      <c r="AT1" s="150"/>
      <c r="AU1" s="150"/>
      <c r="AV1" s="150"/>
      <c r="AW1" s="151"/>
      <c r="AX1" s="150" t="s">
        <v>38</v>
      </c>
      <c r="AY1" s="150"/>
      <c r="AZ1" s="150"/>
      <c r="BA1" s="150"/>
      <c r="BB1" s="150"/>
      <c r="BC1" s="150"/>
      <c r="BD1" s="151"/>
      <c r="BE1" s="150" t="s">
        <v>38</v>
      </c>
      <c r="BF1" s="150"/>
      <c r="BG1" s="150"/>
      <c r="BH1" s="150"/>
      <c r="BI1" s="150"/>
      <c r="BJ1" s="150"/>
      <c r="BK1" s="151"/>
      <c r="BL1" s="150" t="s">
        <v>38</v>
      </c>
      <c r="BM1" s="150"/>
      <c r="BN1" s="150"/>
      <c r="BO1" s="150"/>
      <c r="BP1" s="150"/>
      <c r="BQ1" s="150"/>
      <c r="BR1" s="151"/>
      <c r="BS1" s="150" t="s">
        <v>38</v>
      </c>
      <c r="BT1" s="150"/>
      <c r="BU1" s="150"/>
      <c r="BV1" s="150"/>
      <c r="BW1" s="150"/>
      <c r="BX1" s="150"/>
      <c r="BY1" s="151"/>
      <c r="BZ1" s="150" t="s">
        <v>38</v>
      </c>
      <c r="CA1" s="150"/>
      <c r="CB1" s="150"/>
      <c r="CC1" s="150"/>
      <c r="CD1" s="150"/>
      <c r="CE1" s="150"/>
      <c r="CF1" s="151"/>
      <c r="CG1" s="150" t="s">
        <v>38</v>
      </c>
      <c r="CH1" s="150"/>
      <c r="CI1" s="150"/>
      <c r="CJ1" s="150"/>
      <c r="CK1" s="150"/>
      <c r="CL1" s="150"/>
      <c r="CM1" s="151"/>
      <c r="CN1" s="150" t="s">
        <v>38</v>
      </c>
      <c r="CO1" s="150"/>
      <c r="CP1" s="150"/>
      <c r="CQ1" s="150"/>
      <c r="CR1" s="150"/>
      <c r="CS1" s="150"/>
      <c r="CT1" s="151"/>
      <c r="CU1" s="150" t="s">
        <v>38</v>
      </c>
      <c r="CV1" s="150"/>
      <c r="CW1" s="150"/>
      <c r="CX1" s="150"/>
      <c r="CY1" s="150"/>
      <c r="CZ1" s="150"/>
      <c r="DA1" s="151"/>
      <c r="DB1" s="152" t="s">
        <v>39</v>
      </c>
      <c r="DC1" s="150"/>
      <c r="DD1" s="150"/>
      <c r="DE1" s="150"/>
      <c r="DF1" s="150"/>
      <c r="DG1" s="150"/>
      <c r="DH1" s="150"/>
      <c r="DI1" s="150"/>
      <c r="DJ1" s="150" t="s">
        <v>39</v>
      </c>
      <c r="DK1" s="150"/>
      <c r="DL1" s="150"/>
      <c r="DM1" s="150"/>
      <c r="DN1" s="150"/>
      <c r="DO1" s="150"/>
      <c r="DP1" s="150"/>
      <c r="DQ1" s="151"/>
    </row>
    <row r="2" spans="1:121">
      <c r="A2" s="2" t="s">
        <v>40</v>
      </c>
      <c r="B2" s="2" t="s">
        <v>41</v>
      </c>
      <c r="C2" s="2" t="s">
        <v>42</v>
      </c>
      <c r="D2" s="2" t="s">
        <v>43</v>
      </c>
      <c r="E2" s="2" t="s">
        <v>44</v>
      </c>
      <c r="F2" s="2" t="s">
        <v>45</v>
      </c>
      <c r="G2" s="2" t="s">
        <v>46</v>
      </c>
      <c r="H2" s="2" t="s">
        <v>47</v>
      </c>
      <c r="I2" s="2" t="s">
        <v>48</v>
      </c>
      <c r="J2" s="2" t="s">
        <v>49</v>
      </c>
      <c r="K2" s="2" t="s">
        <v>50</v>
      </c>
      <c r="L2" s="2" t="s">
        <v>51</v>
      </c>
      <c r="M2" s="2" t="s">
        <v>52</v>
      </c>
      <c r="N2" s="2" t="s">
        <v>53</v>
      </c>
      <c r="O2" s="2" t="s">
        <v>54</v>
      </c>
      <c r="P2" s="2" t="s">
        <v>55</v>
      </c>
      <c r="Q2" s="2" t="s">
        <v>56</v>
      </c>
      <c r="R2" s="2" t="s">
        <v>57</v>
      </c>
      <c r="S2" s="2" t="s">
        <v>58</v>
      </c>
      <c r="T2" s="2" t="s">
        <v>59</v>
      </c>
      <c r="U2" s="2" t="s">
        <v>60</v>
      </c>
      <c r="V2" s="2" t="s">
        <v>61</v>
      </c>
      <c r="W2" s="2" t="s">
        <v>62</v>
      </c>
      <c r="X2" s="2" t="s">
        <v>142</v>
      </c>
      <c r="Y2" s="2" t="s">
        <v>63</v>
      </c>
      <c r="Z2" s="2" t="s">
        <v>64</v>
      </c>
      <c r="AA2" s="2" t="s">
        <v>65</v>
      </c>
      <c r="AB2" s="2" t="s">
        <v>66</v>
      </c>
      <c r="AC2" s="2" t="s">
        <v>67</v>
      </c>
      <c r="AD2" s="2" t="s">
        <v>68</v>
      </c>
      <c r="AE2" s="2" t="s">
        <v>69</v>
      </c>
      <c r="AF2" s="2" t="s">
        <v>70</v>
      </c>
      <c r="AG2" s="2" t="s">
        <v>71</v>
      </c>
      <c r="AH2" s="2" t="s">
        <v>72</v>
      </c>
      <c r="AI2" s="2" t="s">
        <v>73</v>
      </c>
      <c r="AJ2" s="2" t="s">
        <v>74</v>
      </c>
      <c r="AK2" s="2" t="s">
        <v>75</v>
      </c>
      <c r="AL2" s="2" t="s">
        <v>76</v>
      </c>
      <c r="AM2" s="2" t="s">
        <v>77</v>
      </c>
      <c r="AN2" s="2" t="s">
        <v>78</v>
      </c>
      <c r="AO2" s="2" t="s">
        <v>79</v>
      </c>
      <c r="AP2" s="2" t="s">
        <v>80</v>
      </c>
      <c r="AQ2" s="2" t="s">
        <v>81</v>
      </c>
      <c r="AR2" s="2" t="s">
        <v>82</v>
      </c>
      <c r="AS2" s="2" t="s">
        <v>83</v>
      </c>
      <c r="AT2" s="2" t="s">
        <v>84</v>
      </c>
      <c r="AU2" s="2" t="s">
        <v>85</v>
      </c>
      <c r="AV2" s="2" t="s">
        <v>86</v>
      </c>
      <c r="AW2" s="2" t="s">
        <v>87</v>
      </c>
      <c r="AX2" s="2" t="s">
        <v>88</v>
      </c>
      <c r="AY2" s="2" t="s">
        <v>89</v>
      </c>
      <c r="AZ2" s="2" t="s">
        <v>90</v>
      </c>
      <c r="BA2" s="2" t="s">
        <v>91</v>
      </c>
      <c r="BB2" s="2" t="s">
        <v>92</v>
      </c>
      <c r="BC2" s="2" t="s">
        <v>93</v>
      </c>
      <c r="BD2" s="2" t="s">
        <v>143</v>
      </c>
      <c r="BE2" s="2" t="s">
        <v>94</v>
      </c>
      <c r="BF2" s="2" t="s">
        <v>95</v>
      </c>
      <c r="BG2" s="2" t="s">
        <v>96</v>
      </c>
      <c r="BH2" s="2" t="s">
        <v>97</v>
      </c>
      <c r="BI2" s="3" t="s">
        <v>144</v>
      </c>
      <c r="BJ2" s="2" t="s">
        <v>98</v>
      </c>
      <c r="BK2" s="2" t="s">
        <v>99</v>
      </c>
      <c r="BL2" s="2" t="s">
        <v>100</v>
      </c>
      <c r="BM2" s="2" t="s">
        <v>101</v>
      </c>
      <c r="BN2" s="2" t="s">
        <v>102</v>
      </c>
      <c r="BO2" s="2" t="s">
        <v>103</v>
      </c>
      <c r="BP2" s="2" t="s">
        <v>104</v>
      </c>
      <c r="BQ2" s="2" t="s">
        <v>105</v>
      </c>
      <c r="BR2" s="2" t="s">
        <v>106</v>
      </c>
      <c r="BS2" s="2" t="s">
        <v>107</v>
      </c>
      <c r="BT2" s="2" t="s">
        <v>108</v>
      </c>
      <c r="BU2" s="2" t="s">
        <v>109</v>
      </c>
      <c r="BV2" s="2" t="s">
        <v>110</v>
      </c>
      <c r="BW2" s="2" t="s">
        <v>111</v>
      </c>
      <c r="BX2" s="2" t="s">
        <v>112</v>
      </c>
      <c r="BY2" s="2" t="s">
        <v>113</v>
      </c>
      <c r="BZ2" s="2" t="s">
        <v>114</v>
      </c>
      <c r="CA2" s="2" t="s">
        <v>115</v>
      </c>
      <c r="CB2" s="2" t="s">
        <v>116</v>
      </c>
      <c r="CC2" s="2" t="s">
        <v>117</v>
      </c>
      <c r="CD2" s="2" t="s">
        <v>118</v>
      </c>
      <c r="CE2" s="2" t="s">
        <v>119</v>
      </c>
      <c r="CF2" s="2" t="s">
        <v>120</v>
      </c>
      <c r="CG2" s="2" t="s">
        <v>121</v>
      </c>
      <c r="CH2" s="2" t="s">
        <v>122</v>
      </c>
      <c r="CI2" s="2" t="s">
        <v>123</v>
      </c>
      <c r="CJ2" s="2" t="s">
        <v>124</v>
      </c>
      <c r="CK2" s="2" t="s">
        <v>125</v>
      </c>
      <c r="CL2" s="2" t="s">
        <v>126</v>
      </c>
      <c r="CM2" s="2" t="s">
        <v>127</v>
      </c>
      <c r="CN2" s="2" t="s">
        <v>128</v>
      </c>
      <c r="CO2" s="2" t="s">
        <v>129</v>
      </c>
      <c r="CP2" s="2" t="s">
        <v>130</v>
      </c>
      <c r="CQ2" s="2" t="s">
        <v>131</v>
      </c>
      <c r="CR2" s="2" t="s">
        <v>132</v>
      </c>
      <c r="CS2" s="2" t="s">
        <v>133</v>
      </c>
      <c r="CT2" s="2" t="s">
        <v>134</v>
      </c>
      <c r="CU2" s="2" t="s">
        <v>135</v>
      </c>
      <c r="CV2" s="2" t="s">
        <v>136</v>
      </c>
      <c r="CW2" s="2" t="s">
        <v>137</v>
      </c>
      <c r="CX2" s="2" t="s">
        <v>138</v>
      </c>
      <c r="CY2" s="2" t="s">
        <v>139</v>
      </c>
      <c r="CZ2" s="2" t="s">
        <v>140</v>
      </c>
      <c r="DA2" s="2" t="s">
        <v>141</v>
      </c>
      <c r="DB2" s="2" t="s">
        <v>145</v>
      </c>
      <c r="DC2" s="2" t="s">
        <v>146</v>
      </c>
      <c r="DD2" s="2" t="s">
        <v>147</v>
      </c>
      <c r="DE2" s="2" t="s">
        <v>148</v>
      </c>
      <c r="DF2" s="2" t="s">
        <v>149</v>
      </c>
      <c r="DG2" s="2" t="s">
        <v>150</v>
      </c>
      <c r="DH2" s="2" t="s">
        <v>151</v>
      </c>
      <c r="DI2" s="2" t="s">
        <v>152</v>
      </c>
      <c r="DJ2" s="2" t="s">
        <v>153</v>
      </c>
      <c r="DK2" s="2" t="s">
        <v>154</v>
      </c>
      <c r="DL2" s="2" t="s">
        <v>155</v>
      </c>
      <c r="DM2" s="2" t="s">
        <v>156</v>
      </c>
      <c r="DN2" s="2" t="s">
        <v>157</v>
      </c>
      <c r="DO2" s="2" t="s">
        <v>158</v>
      </c>
      <c r="DP2" s="2" t="s">
        <v>159</v>
      </c>
      <c r="DQ2" s="2" t="s">
        <v>160</v>
      </c>
    </row>
    <row r="3" spans="1:121">
      <c r="A3" s="4" t="s">
        <v>161</v>
      </c>
      <c r="B3" s="4" t="s">
        <v>162</v>
      </c>
      <c r="C3" s="4" t="s">
        <v>163</v>
      </c>
      <c r="D3" s="4" t="s">
        <v>161</v>
      </c>
      <c r="E3" s="4" t="s">
        <v>164</v>
      </c>
      <c r="F3" s="4" t="s">
        <v>165</v>
      </c>
      <c r="G3" s="4" t="s">
        <v>166</v>
      </c>
      <c r="H3" s="4" t="s">
        <v>167</v>
      </c>
      <c r="I3" s="4" t="s">
        <v>161</v>
      </c>
      <c r="J3" s="4" t="s">
        <v>168</v>
      </c>
      <c r="K3" s="4" t="s">
        <v>169</v>
      </c>
      <c r="L3" s="4" t="s">
        <v>170</v>
      </c>
      <c r="M3" s="4" t="s">
        <v>171</v>
      </c>
      <c r="N3" s="4" t="s">
        <v>172</v>
      </c>
      <c r="O3" s="4" t="s">
        <v>173</v>
      </c>
      <c r="P3" s="4" t="s">
        <v>161</v>
      </c>
      <c r="Q3" s="4" t="s">
        <v>174</v>
      </c>
      <c r="R3" s="4" t="s">
        <v>175</v>
      </c>
      <c r="S3" s="4" t="s">
        <v>176</v>
      </c>
      <c r="T3" s="4" t="s">
        <v>177</v>
      </c>
      <c r="U3" s="4" t="s">
        <v>178</v>
      </c>
      <c r="V3" s="4" t="s">
        <v>179</v>
      </c>
      <c r="W3" s="4" t="s">
        <v>180</v>
      </c>
      <c r="X3" s="4" t="s">
        <v>236</v>
      </c>
      <c r="Y3" s="4" t="s">
        <v>181</v>
      </c>
      <c r="Z3" s="4" t="s">
        <v>164</v>
      </c>
      <c r="AA3" s="4" t="s">
        <v>166</v>
      </c>
      <c r="AB3" s="4" t="s">
        <v>182</v>
      </c>
      <c r="AC3" s="4" t="s">
        <v>161</v>
      </c>
      <c r="AD3" s="4" t="s">
        <v>183</v>
      </c>
      <c r="AE3" s="4" t="s">
        <v>166</v>
      </c>
      <c r="AF3" s="4" t="s">
        <v>184</v>
      </c>
      <c r="AG3" s="4" t="s">
        <v>161</v>
      </c>
      <c r="AH3" s="4" t="s">
        <v>161</v>
      </c>
      <c r="AI3" s="4" t="s">
        <v>185</v>
      </c>
      <c r="AJ3" s="4" t="s">
        <v>186</v>
      </c>
      <c r="AK3" s="4" t="s">
        <v>187</v>
      </c>
      <c r="AL3" s="4" t="s">
        <v>188</v>
      </c>
      <c r="AM3" s="4" t="s">
        <v>189</v>
      </c>
      <c r="AN3" s="4" t="s">
        <v>190</v>
      </c>
      <c r="AO3" s="4"/>
      <c r="AP3" s="4" t="s">
        <v>191</v>
      </c>
      <c r="AQ3" s="4" t="s">
        <v>192</v>
      </c>
      <c r="AR3" s="4" t="s">
        <v>193</v>
      </c>
      <c r="AS3" s="4" t="s">
        <v>194</v>
      </c>
      <c r="AT3" s="4" t="s">
        <v>195</v>
      </c>
      <c r="AU3" s="4" t="s">
        <v>196</v>
      </c>
      <c r="AV3" s="4" t="s">
        <v>197</v>
      </c>
      <c r="AW3" s="4" t="s">
        <v>198</v>
      </c>
      <c r="AX3" s="4" t="s">
        <v>199</v>
      </c>
      <c r="AY3" s="4" t="s">
        <v>200</v>
      </c>
      <c r="AZ3" s="4" t="s">
        <v>201</v>
      </c>
      <c r="BA3" s="4" t="s">
        <v>202</v>
      </c>
      <c r="BB3" s="4" t="s">
        <v>203</v>
      </c>
      <c r="BC3" s="4" t="s">
        <v>204</v>
      </c>
      <c r="BD3" s="4" t="s">
        <v>236</v>
      </c>
      <c r="BE3" s="4" t="s">
        <v>205</v>
      </c>
      <c r="BF3" s="4" t="s">
        <v>206</v>
      </c>
      <c r="BG3" s="4">
        <v>15</v>
      </c>
      <c r="BH3" s="4" t="s">
        <v>207</v>
      </c>
      <c r="BI3" s="5" t="s">
        <v>237</v>
      </c>
      <c r="BJ3" s="4" t="s">
        <v>208</v>
      </c>
      <c r="BK3" s="4" t="s">
        <v>209</v>
      </c>
      <c r="BL3" s="4" t="s">
        <v>210</v>
      </c>
      <c r="BM3" s="4" t="s">
        <v>211</v>
      </c>
      <c r="BN3" s="4" t="s">
        <v>166</v>
      </c>
      <c r="BO3" s="4" t="s">
        <v>166</v>
      </c>
      <c r="BP3" s="4" t="s">
        <v>212</v>
      </c>
      <c r="BQ3" s="4" t="s">
        <v>161</v>
      </c>
      <c r="BR3" s="4" t="s">
        <v>213</v>
      </c>
      <c r="BS3" s="4" t="s">
        <v>214</v>
      </c>
      <c r="BT3" s="4" t="s">
        <v>166</v>
      </c>
      <c r="BU3" s="4" t="s">
        <v>215</v>
      </c>
      <c r="BV3" s="4" t="s">
        <v>161</v>
      </c>
      <c r="BW3" s="4" t="s">
        <v>216</v>
      </c>
      <c r="BX3" s="4" t="s">
        <v>166</v>
      </c>
      <c r="BY3" s="4" t="s">
        <v>166</v>
      </c>
      <c r="BZ3" s="4" t="s">
        <v>217</v>
      </c>
      <c r="CA3" s="4" t="s">
        <v>161</v>
      </c>
      <c r="CB3" s="4" t="s">
        <v>218</v>
      </c>
      <c r="CC3" s="4" t="s">
        <v>161</v>
      </c>
      <c r="CD3" s="4" t="s">
        <v>219</v>
      </c>
      <c r="CE3" s="4" t="s">
        <v>220</v>
      </c>
      <c r="CF3" s="4" t="s">
        <v>221</v>
      </c>
      <c r="CG3" s="4" t="s">
        <v>222</v>
      </c>
      <c r="CH3" s="4" t="s">
        <v>223</v>
      </c>
      <c r="CI3" s="4" t="s">
        <v>224</v>
      </c>
      <c r="CJ3" s="4" t="s">
        <v>225</v>
      </c>
      <c r="CK3" s="4" t="s">
        <v>161</v>
      </c>
      <c r="CL3" s="4">
        <v>1</v>
      </c>
      <c r="CM3" s="4" t="s">
        <v>161</v>
      </c>
      <c r="CN3" s="4">
        <v>48</v>
      </c>
      <c r="CO3" s="4" t="s">
        <v>226</v>
      </c>
      <c r="CP3" s="4" t="s">
        <v>166</v>
      </c>
      <c r="CQ3" s="4" t="s">
        <v>227</v>
      </c>
      <c r="CR3" s="4" t="s">
        <v>161</v>
      </c>
      <c r="CS3" s="4" t="s">
        <v>228</v>
      </c>
      <c r="CT3" s="4" t="s">
        <v>229</v>
      </c>
      <c r="CU3" s="4" t="s">
        <v>228</v>
      </c>
      <c r="CV3" s="4" t="s">
        <v>230</v>
      </c>
      <c r="CW3" s="4" t="s">
        <v>231</v>
      </c>
      <c r="CX3" s="4" t="s">
        <v>232</v>
      </c>
      <c r="CY3" s="4" t="s">
        <v>233</v>
      </c>
      <c r="CZ3" s="4" t="s">
        <v>234</v>
      </c>
      <c r="DA3" s="4" t="s">
        <v>235</v>
      </c>
      <c r="DB3" s="4" t="s">
        <v>238</v>
      </c>
      <c r="DC3" s="4" t="s">
        <v>239</v>
      </c>
      <c r="DD3" s="4" t="s">
        <v>240</v>
      </c>
      <c r="DE3" s="4" t="s">
        <v>241</v>
      </c>
      <c r="DF3" s="4" t="s">
        <v>161</v>
      </c>
      <c r="DG3" s="4" t="s">
        <v>242</v>
      </c>
      <c r="DH3" s="4" t="s">
        <v>243</v>
      </c>
      <c r="DI3" s="4" t="s">
        <v>244</v>
      </c>
      <c r="DJ3" s="4" t="s">
        <v>245</v>
      </c>
      <c r="DK3" s="4" t="s">
        <v>246</v>
      </c>
      <c r="DL3" s="4" t="s">
        <v>247</v>
      </c>
      <c r="DM3" s="4" t="s">
        <v>248</v>
      </c>
      <c r="DN3" s="4" t="s">
        <v>196</v>
      </c>
      <c r="DO3" s="4" t="s">
        <v>248</v>
      </c>
      <c r="DP3" s="4" t="s">
        <v>249</v>
      </c>
      <c r="DQ3" s="4" t="s">
        <v>250</v>
      </c>
    </row>
    <row r="4" spans="1:121">
      <c r="A4" s="4"/>
      <c r="B4" s="4"/>
      <c r="C4" s="4"/>
      <c r="D4" s="4"/>
      <c r="E4" s="4"/>
      <c r="F4" s="4" t="s">
        <v>251</v>
      </c>
      <c r="G4" s="4" t="s">
        <v>252</v>
      </c>
      <c r="H4" s="4"/>
      <c r="I4" s="4" t="s">
        <v>249</v>
      </c>
      <c r="J4" s="4" t="s">
        <v>253</v>
      </c>
      <c r="K4" s="4">
        <v>175</v>
      </c>
      <c r="L4" s="4"/>
      <c r="M4" s="4" t="s">
        <v>254</v>
      </c>
      <c r="N4" s="4" t="s">
        <v>255</v>
      </c>
      <c r="O4" s="4"/>
      <c r="P4" s="4"/>
      <c r="Q4" s="4"/>
      <c r="R4" s="4"/>
      <c r="S4" s="4"/>
      <c r="T4" s="4"/>
      <c r="U4" s="4"/>
      <c r="V4" s="4"/>
      <c r="W4" s="4"/>
      <c r="X4" s="4" t="s">
        <v>277</v>
      </c>
      <c r="Y4" s="4"/>
      <c r="Z4" s="4"/>
      <c r="AA4" s="4"/>
      <c r="AB4" s="4" t="s">
        <v>256</v>
      </c>
      <c r="AC4" s="4"/>
      <c r="AD4" s="4"/>
      <c r="AE4" s="4" t="s">
        <v>257</v>
      </c>
      <c r="AF4" s="4"/>
      <c r="AG4" s="4" t="s">
        <v>258</v>
      </c>
      <c r="AH4" s="4"/>
      <c r="AI4" s="4" t="s">
        <v>259</v>
      </c>
      <c r="AJ4" s="4"/>
      <c r="AK4" s="4"/>
      <c r="AL4" s="4"/>
      <c r="AM4" s="4"/>
      <c r="AN4" s="4"/>
      <c r="AO4" s="4"/>
      <c r="AP4" s="4" t="s">
        <v>260</v>
      </c>
      <c r="AQ4" s="4"/>
      <c r="AR4" s="4"/>
      <c r="AS4" s="4"/>
      <c r="AT4" s="4"/>
      <c r="AU4" s="4"/>
      <c r="AV4" s="4"/>
      <c r="AW4" s="4"/>
      <c r="AX4" s="4"/>
      <c r="AY4" s="4"/>
      <c r="AZ4" s="4"/>
      <c r="BA4" s="6" t="s">
        <v>261</v>
      </c>
      <c r="BB4" s="4"/>
      <c r="BC4" s="4"/>
      <c r="BD4" s="4" t="s">
        <v>277</v>
      </c>
      <c r="BE4" s="4"/>
      <c r="BF4" s="4"/>
      <c r="BG4" s="4">
        <v>23</v>
      </c>
      <c r="BH4" s="4" t="s">
        <v>161</v>
      </c>
      <c r="BI4" s="5" t="s">
        <v>278</v>
      </c>
      <c r="BJ4" s="4" t="s">
        <v>262</v>
      </c>
      <c r="BK4" s="4" t="s">
        <v>263</v>
      </c>
      <c r="BL4" s="4"/>
      <c r="BM4" s="4" t="s">
        <v>264</v>
      </c>
      <c r="BN4" s="4"/>
      <c r="BO4" s="4"/>
      <c r="BP4" s="4" t="s">
        <v>265</v>
      </c>
      <c r="BQ4" s="4"/>
      <c r="BR4" s="4"/>
      <c r="BS4" s="4"/>
      <c r="BT4" s="4"/>
      <c r="BU4" s="4"/>
      <c r="BV4" s="4"/>
      <c r="BW4" s="4"/>
      <c r="BX4" s="4"/>
      <c r="BY4" s="4"/>
      <c r="BZ4" s="4"/>
      <c r="CA4" s="4" t="s">
        <v>249</v>
      </c>
      <c r="CB4" s="4" t="s">
        <v>266</v>
      </c>
      <c r="CC4" s="4" t="s">
        <v>267</v>
      </c>
      <c r="CD4" s="4" t="s">
        <v>268</v>
      </c>
      <c r="CE4" s="4" t="s">
        <v>269</v>
      </c>
      <c r="CF4" s="4" t="s">
        <v>270</v>
      </c>
      <c r="CG4" s="4"/>
      <c r="CH4" s="4" t="s">
        <v>271</v>
      </c>
      <c r="CI4" s="4"/>
      <c r="CJ4" s="4" t="s">
        <v>272</v>
      </c>
      <c r="CK4" s="4"/>
      <c r="CL4" s="4">
        <v>2</v>
      </c>
      <c r="CM4" s="4"/>
      <c r="CN4" s="4"/>
      <c r="CO4" s="4"/>
      <c r="CP4" s="4"/>
      <c r="CQ4" s="4"/>
      <c r="CR4" s="4" t="s">
        <v>249</v>
      </c>
      <c r="CS4" s="4"/>
      <c r="CT4" s="4"/>
      <c r="CU4" s="4"/>
      <c r="CV4" s="4" t="s">
        <v>273</v>
      </c>
      <c r="CW4" s="4" t="s">
        <v>274</v>
      </c>
      <c r="CX4" s="4" t="s">
        <v>275</v>
      </c>
      <c r="CY4" s="4" t="s">
        <v>276</v>
      </c>
      <c r="CZ4" s="4"/>
      <c r="DA4" s="4"/>
      <c r="DB4" s="4" t="s">
        <v>279</v>
      </c>
      <c r="DC4" s="4" t="s">
        <v>161</v>
      </c>
      <c r="DD4" s="4" t="s">
        <v>280</v>
      </c>
      <c r="DE4" s="4" t="s">
        <v>281</v>
      </c>
      <c r="DF4" s="4"/>
      <c r="DG4" s="4"/>
      <c r="DH4" s="4"/>
      <c r="DI4" s="4" t="s">
        <v>282</v>
      </c>
      <c r="DJ4" s="4" t="s">
        <v>163</v>
      </c>
      <c r="DK4" s="4" t="s">
        <v>283</v>
      </c>
      <c r="DL4" s="4" t="s">
        <v>284</v>
      </c>
      <c r="DM4" s="4" t="s">
        <v>285</v>
      </c>
      <c r="DN4" s="4" t="s">
        <v>279</v>
      </c>
      <c r="DO4" s="4" t="s">
        <v>285</v>
      </c>
      <c r="DP4" s="4" t="s">
        <v>286</v>
      </c>
      <c r="DQ4" s="4" t="s">
        <v>287</v>
      </c>
    </row>
    <row r="5" spans="1:121">
      <c r="A5" s="4"/>
      <c r="B5" s="4"/>
      <c r="C5" s="4"/>
      <c r="D5" s="4"/>
      <c r="E5" s="4"/>
      <c r="F5" s="4" t="s">
        <v>279</v>
      </c>
      <c r="G5" s="4"/>
      <c r="H5" s="4"/>
      <c r="I5" s="4" t="s">
        <v>248</v>
      </c>
      <c r="J5" s="4" t="s">
        <v>288</v>
      </c>
      <c r="K5" s="4">
        <v>1855</v>
      </c>
      <c r="L5" s="4"/>
      <c r="M5" s="4" t="s">
        <v>289</v>
      </c>
      <c r="N5" s="4" t="s">
        <v>290</v>
      </c>
      <c r="O5" s="4"/>
      <c r="P5" s="4"/>
      <c r="Q5" s="4"/>
      <c r="R5" s="4"/>
      <c r="S5" s="4"/>
      <c r="T5" s="4"/>
      <c r="U5" s="4"/>
      <c r="V5" s="4"/>
      <c r="W5" s="4"/>
      <c r="X5" s="4" t="s">
        <v>306</v>
      </c>
      <c r="Y5" s="4"/>
      <c r="Z5" s="4"/>
      <c r="AA5" s="4"/>
      <c r="AB5" s="4" t="s">
        <v>161</v>
      </c>
      <c r="AC5" s="4"/>
      <c r="AD5" s="4"/>
      <c r="AE5" s="4"/>
      <c r="AF5" s="4"/>
      <c r="AG5" s="4" t="s">
        <v>291</v>
      </c>
      <c r="AH5" s="4"/>
      <c r="AI5" s="4" t="s">
        <v>292</v>
      </c>
      <c r="AJ5" s="4"/>
      <c r="AK5" s="4"/>
      <c r="AL5" s="4"/>
      <c r="AM5" s="4"/>
      <c r="AN5" s="4"/>
      <c r="AO5" s="4"/>
      <c r="AP5" s="4" t="s">
        <v>293</v>
      </c>
      <c r="AQ5" s="4"/>
      <c r="AS5" s="4"/>
      <c r="AT5" s="4"/>
      <c r="AU5" s="4"/>
      <c r="AV5" s="4"/>
      <c r="AW5" s="4"/>
      <c r="AX5" s="4"/>
      <c r="AY5" s="4"/>
      <c r="AZ5" s="4"/>
      <c r="BA5" s="4"/>
      <c r="BC5" s="4"/>
      <c r="BD5" s="4" t="s">
        <v>306</v>
      </c>
      <c r="BE5" s="4"/>
      <c r="BF5" s="4"/>
      <c r="BG5" s="4"/>
      <c r="BH5" s="4" t="s">
        <v>249</v>
      </c>
      <c r="BI5" s="4"/>
      <c r="BJ5" s="4" t="s">
        <v>294</v>
      </c>
      <c r="BK5" s="4" t="s">
        <v>295</v>
      </c>
      <c r="BL5" s="4"/>
      <c r="BM5" s="4" t="s">
        <v>296</v>
      </c>
      <c r="BN5" s="4"/>
      <c r="BO5" s="4"/>
      <c r="BP5" s="4"/>
      <c r="BQ5" s="4"/>
      <c r="BR5" s="4"/>
      <c r="BS5" s="4"/>
      <c r="BT5" s="4"/>
      <c r="BU5" s="4"/>
      <c r="BV5" s="4"/>
      <c r="BW5" s="4"/>
      <c r="BX5" s="4"/>
      <c r="BY5" s="4"/>
      <c r="BZ5" s="4"/>
      <c r="CA5" s="4"/>
      <c r="CB5" s="4"/>
      <c r="CC5" s="4" t="s">
        <v>297</v>
      </c>
      <c r="CD5" s="4" t="s">
        <v>298</v>
      </c>
      <c r="CE5" s="4" t="s">
        <v>299</v>
      </c>
      <c r="CF5" s="4" t="s">
        <v>300</v>
      </c>
      <c r="CG5" s="4"/>
      <c r="CH5" s="4" t="s">
        <v>161</v>
      </c>
      <c r="CI5" s="4"/>
      <c r="CJ5" s="4" t="s">
        <v>301</v>
      </c>
      <c r="CK5" s="4"/>
      <c r="CL5" s="4">
        <v>6</v>
      </c>
      <c r="CM5" s="4"/>
      <c r="CO5" s="4"/>
      <c r="CP5" s="4"/>
      <c r="CQ5" s="4"/>
      <c r="CR5" s="4" t="s">
        <v>248</v>
      </c>
      <c r="CS5" s="4"/>
      <c r="CT5" s="4"/>
      <c r="CU5" s="4"/>
      <c r="CV5" s="4" t="s">
        <v>302</v>
      </c>
      <c r="CW5" s="4" t="s">
        <v>303</v>
      </c>
      <c r="CX5" s="4" t="s">
        <v>304</v>
      </c>
      <c r="CY5" s="4" t="s">
        <v>305</v>
      </c>
      <c r="CZ5" s="4"/>
      <c r="DA5" s="4"/>
      <c r="DB5" s="7" t="s">
        <v>307</v>
      </c>
      <c r="DC5" s="4" t="s">
        <v>249</v>
      </c>
      <c r="DD5" s="4" t="s">
        <v>308</v>
      </c>
      <c r="DE5" s="4"/>
      <c r="DF5" s="4"/>
      <c r="DG5" s="4"/>
      <c r="DH5" s="4"/>
      <c r="DI5" s="4" t="s">
        <v>249</v>
      </c>
      <c r="DJ5" s="4" t="s">
        <v>309</v>
      </c>
      <c r="DK5" s="4"/>
      <c r="DL5" s="4" t="s">
        <v>310</v>
      </c>
      <c r="DM5" s="4"/>
      <c r="DN5" s="4"/>
      <c r="DO5" s="4"/>
      <c r="DP5" s="4"/>
      <c r="DQ5" s="4"/>
    </row>
    <row r="6" spans="1:121">
      <c r="A6" s="4"/>
      <c r="B6" s="4"/>
      <c r="C6" s="4"/>
      <c r="D6" s="4"/>
      <c r="E6" s="4"/>
      <c r="F6" s="4" t="s">
        <v>311</v>
      </c>
      <c r="G6" s="4"/>
      <c r="H6" s="4"/>
      <c r="I6" s="4" t="s">
        <v>196</v>
      </c>
      <c r="J6" s="4" t="s">
        <v>312</v>
      </c>
      <c r="K6" s="4" t="s">
        <v>313</v>
      </c>
      <c r="L6" s="4"/>
      <c r="M6" s="4" t="s">
        <v>314</v>
      </c>
      <c r="N6" s="4" t="s">
        <v>315</v>
      </c>
      <c r="O6" s="4"/>
      <c r="P6" s="4"/>
      <c r="Q6" s="4"/>
      <c r="R6" s="4"/>
      <c r="S6" s="4"/>
      <c r="T6" s="4"/>
      <c r="U6" s="4"/>
      <c r="V6" s="4"/>
      <c r="W6" s="4"/>
      <c r="X6" s="4" t="s">
        <v>330</v>
      </c>
      <c r="Y6" s="4"/>
      <c r="Z6" s="4"/>
      <c r="AA6" s="4"/>
      <c r="AB6" s="4" t="s">
        <v>249</v>
      </c>
      <c r="AC6" s="4"/>
      <c r="AD6" s="4"/>
      <c r="AE6" s="4"/>
      <c r="AF6" s="4"/>
      <c r="AG6" s="4" t="s">
        <v>316</v>
      </c>
      <c r="AH6" s="4"/>
      <c r="AI6" s="4" t="s">
        <v>317</v>
      </c>
      <c r="AJ6" s="4"/>
      <c r="AK6" s="4"/>
      <c r="AL6" s="4"/>
      <c r="AM6" s="4"/>
      <c r="AN6" s="4"/>
      <c r="AO6" s="4"/>
      <c r="AP6" s="4" t="s">
        <v>318</v>
      </c>
      <c r="AQ6" s="4"/>
      <c r="AS6" s="4"/>
      <c r="AT6" s="4"/>
      <c r="AU6" s="4"/>
      <c r="AV6" s="4"/>
      <c r="AW6" s="4"/>
      <c r="AX6" s="4"/>
      <c r="AY6" s="4"/>
      <c r="AZ6" s="4"/>
      <c r="BA6" s="4"/>
      <c r="BC6" s="4"/>
      <c r="BD6" s="4" t="s">
        <v>330</v>
      </c>
      <c r="BE6" s="4"/>
      <c r="BF6" s="4"/>
      <c r="BG6" s="4"/>
      <c r="BH6" s="4" t="s">
        <v>248</v>
      </c>
      <c r="BI6" s="4"/>
      <c r="BJ6" s="4" t="s">
        <v>319</v>
      </c>
      <c r="BK6" s="4" t="s">
        <v>320</v>
      </c>
      <c r="BL6" s="4"/>
      <c r="BM6" s="4"/>
      <c r="BN6" s="4"/>
      <c r="BO6" s="4"/>
      <c r="BQ6" s="4"/>
      <c r="BR6" s="4"/>
      <c r="BS6" s="4"/>
      <c r="BT6" s="4"/>
      <c r="BU6" s="4"/>
      <c r="BV6" s="4"/>
      <c r="BW6" s="4"/>
      <c r="BX6" s="4"/>
      <c r="BZ6" s="4"/>
      <c r="CA6" s="4"/>
      <c r="CB6" s="4"/>
      <c r="CC6" s="4" t="s">
        <v>321</v>
      </c>
      <c r="CD6" s="4" t="s">
        <v>322</v>
      </c>
      <c r="CE6" s="4" t="s">
        <v>323</v>
      </c>
      <c r="CF6" s="4"/>
      <c r="CG6" s="4"/>
      <c r="CH6" s="4" t="s">
        <v>251</v>
      </c>
      <c r="CI6" s="4"/>
      <c r="CJ6" s="4" t="s">
        <v>324</v>
      </c>
      <c r="CK6" s="4"/>
      <c r="CL6" s="4">
        <v>100</v>
      </c>
      <c r="CM6" s="4"/>
      <c r="CO6" s="4"/>
      <c r="CP6" s="4"/>
      <c r="CQ6" s="4"/>
      <c r="CR6" s="4" t="s">
        <v>325</v>
      </c>
      <c r="CS6" s="4"/>
      <c r="CT6" s="4"/>
      <c r="CU6" s="4"/>
      <c r="CV6" s="4" t="s">
        <v>326</v>
      </c>
      <c r="CW6" s="4" t="s">
        <v>327</v>
      </c>
      <c r="CX6" s="4" t="s">
        <v>328</v>
      </c>
      <c r="CY6" s="4" t="s">
        <v>329</v>
      </c>
      <c r="CZ6" s="4"/>
      <c r="DA6" s="4"/>
      <c r="DB6" s="7" t="s">
        <v>331</v>
      </c>
      <c r="DC6" s="4" t="s">
        <v>248</v>
      </c>
      <c r="DD6" s="4" t="s">
        <v>332</v>
      </c>
      <c r="DE6" s="4"/>
      <c r="DF6" s="4"/>
      <c r="DG6" s="4"/>
      <c r="DH6" s="4"/>
      <c r="DI6" s="4"/>
      <c r="DJ6" s="4" t="s">
        <v>333</v>
      </c>
      <c r="DK6" s="4"/>
      <c r="DL6" s="4" t="s">
        <v>334</v>
      </c>
      <c r="DM6" s="4"/>
      <c r="DN6" s="4"/>
      <c r="DO6" s="4"/>
      <c r="DP6" s="4"/>
      <c r="DQ6" s="4"/>
    </row>
    <row r="7" spans="1:121">
      <c r="A7" s="4"/>
      <c r="B7" s="4"/>
      <c r="C7" s="4"/>
      <c r="D7" s="4"/>
      <c r="E7" s="4"/>
      <c r="F7" s="4" t="s">
        <v>285</v>
      </c>
      <c r="G7" s="4"/>
      <c r="H7" s="4"/>
      <c r="I7" s="4" t="s">
        <v>251</v>
      </c>
      <c r="J7" s="4" t="s">
        <v>335</v>
      </c>
      <c r="K7" s="4" t="s">
        <v>336</v>
      </c>
      <c r="L7" s="4"/>
      <c r="M7" s="4" t="s">
        <v>337</v>
      </c>
      <c r="N7" s="4" t="s">
        <v>338</v>
      </c>
      <c r="O7" s="4"/>
      <c r="P7" s="4"/>
      <c r="Q7" s="4"/>
      <c r="R7" s="4"/>
      <c r="S7" s="4"/>
      <c r="T7" s="4"/>
      <c r="U7" s="4"/>
      <c r="V7" s="4"/>
      <c r="W7" s="4"/>
      <c r="X7" s="4" t="s">
        <v>353</v>
      </c>
      <c r="Y7" s="4"/>
      <c r="Z7" s="4"/>
      <c r="AA7" s="4"/>
      <c r="AB7" s="4" t="s">
        <v>248</v>
      </c>
      <c r="AC7" s="4"/>
      <c r="AD7" s="4"/>
      <c r="AE7" s="4"/>
      <c r="AF7" s="4"/>
      <c r="AG7" s="4" t="s">
        <v>339</v>
      </c>
      <c r="AH7" s="4"/>
      <c r="AI7" s="4" t="s">
        <v>340</v>
      </c>
      <c r="AJ7" s="4"/>
      <c r="AK7" s="4"/>
      <c r="AL7" s="4"/>
      <c r="AM7" s="4"/>
      <c r="AN7" s="4"/>
      <c r="AO7" s="4"/>
      <c r="AP7" s="4" t="s">
        <v>341</v>
      </c>
      <c r="AQ7" s="4"/>
      <c r="AS7" s="4"/>
      <c r="AT7" s="4"/>
      <c r="AU7" s="4"/>
      <c r="AV7" s="4"/>
      <c r="AW7" s="4"/>
      <c r="AX7" s="4"/>
      <c r="AY7" s="4"/>
      <c r="AZ7" s="4"/>
      <c r="BA7" s="4"/>
      <c r="BC7" s="4"/>
      <c r="BD7" s="4" t="s">
        <v>353</v>
      </c>
      <c r="BE7" s="4"/>
      <c r="BF7" s="4"/>
      <c r="BG7" s="4"/>
      <c r="BH7" s="4" t="s">
        <v>196</v>
      </c>
      <c r="BI7" s="4"/>
      <c r="BJ7" s="4" t="s">
        <v>342</v>
      </c>
      <c r="BK7" s="4" t="s">
        <v>343</v>
      </c>
      <c r="BL7" s="4"/>
      <c r="BM7" s="4"/>
      <c r="BN7" s="4"/>
      <c r="BO7" s="4"/>
      <c r="BQ7" s="4"/>
      <c r="BR7" s="4"/>
      <c r="BS7" s="4"/>
      <c r="BT7" s="4"/>
      <c r="BU7" s="4"/>
      <c r="BV7" s="4"/>
      <c r="BW7" s="4"/>
      <c r="BX7" s="4"/>
      <c r="BZ7" s="4"/>
      <c r="CA7" s="4"/>
      <c r="CB7" s="4"/>
      <c r="CC7" s="4" t="s">
        <v>344</v>
      </c>
      <c r="CD7" s="4" t="s">
        <v>345</v>
      </c>
      <c r="CE7" s="4" t="s">
        <v>346</v>
      </c>
      <c r="CF7" s="4"/>
      <c r="CG7" s="4"/>
      <c r="CH7" s="4" t="s">
        <v>311</v>
      </c>
      <c r="CI7" s="4"/>
      <c r="CJ7" s="4" t="s">
        <v>347</v>
      </c>
      <c r="CK7" s="4"/>
      <c r="CL7" s="4">
        <v>106</v>
      </c>
      <c r="CM7" s="4"/>
      <c r="CO7" s="4"/>
      <c r="CP7" s="4"/>
      <c r="CQ7" s="4"/>
      <c r="CR7" s="4" t="s">
        <v>348</v>
      </c>
      <c r="CS7" s="4"/>
      <c r="CT7" s="4"/>
      <c r="CU7" s="4"/>
      <c r="CV7" s="4" t="s">
        <v>349</v>
      </c>
      <c r="CW7" s="4" t="s">
        <v>350</v>
      </c>
      <c r="CX7" s="4" t="s">
        <v>351</v>
      </c>
      <c r="CY7" s="4" t="s">
        <v>352</v>
      </c>
      <c r="CZ7" s="4"/>
      <c r="DA7" s="4"/>
      <c r="DB7" s="7" t="s">
        <v>354</v>
      </c>
      <c r="DC7" s="4" t="s">
        <v>196</v>
      </c>
      <c r="DD7" s="4" t="s">
        <v>355</v>
      </c>
      <c r="DE7" s="4"/>
      <c r="DF7" s="4"/>
      <c r="DG7" s="4"/>
      <c r="DI7" s="4"/>
      <c r="DJ7" s="4" t="s">
        <v>356</v>
      </c>
      <c r="DK7" s="4"/>
      <c r="DL7" s="4" t="s">
        <v>357</v>
      </c>
      <c r="DM7" s="4"/>
      <c r="DN7" s="4"/>
      <c r="DO7" s="4"/>
      <c r="DP7" s="4"/>
      <c r="DQ7" s="4"/>
    </row>
    <row r="8" spans="1:121">
      <c r="A8" s="4"/>
      <c r="B8" s="4"/>
      <c r="C8" s="4"/>
      <c r="D8" s="4"/>
      <c r="E8" s="4"/>
      <c r="F8" s="4" t="s">
        <v>358</v>
      </c>
      <c r="G8" s="4"/>
      <c r="H8" s="4"/>
      <c r="I8" s="4" t="s">
        <v>279</v>
      </c>
      <c r="J8" s="4" t="s">
        <v>359</v>
      </c>
      <c r="K8" s="4" t="s">
        <v>360</v>
      </c>
      <c r="L8" s="4"/>
      <c r="M8" s="4" t="s">
        <v>361</v>
      </c>
      <c r="N8" s="4" t="s">
        <v>362</v>
      </c>
      <c r="O8" s="4"/>
      <c r="P8" s="4"/>
      <c r="Q8" s="4"/>
      <c r="R8" s="4"/>
      <c r="S8" s="4"/>
      <c r="T8" s="4"/>
      <c r="U8" s="4"/>
      <c r="V8" s="4"/>
      <c r="W8" s="4"/>
      <c r="X8" s="4" t="s">
        <v>378</v>
      </c>
      <c r="Y8" s="4"/>
      <c r="Z8" s="4"/>
      <c r="AA8" s="4"/>
      <c r="AB8" s="4" t="s">
        <v>363</v>
      </c>
      <c r="AC8" s="4"/>
      <c r="AD8" s="4"/>
      <c r="AE8" s="4"/>
      <c r="AF8" s="4"/>
      <c r="AG8" s="4" t="s">
        <v>364</v>
      </c>
      <c r="AH8" s="4"/>
      <c r="AI8" s="4"/>
      <c r="AJ8" s="4"/>
      <c r="AK8" s="4"/>
      <c r="AL8" s="4"/>
      <c r="AM8" s="4"/>
      <c r="AN8" s="4"/>
      <c r="AO8" s="4"/>
      <c r="AP8" s="4" t="s">
        <v>365</v>
      </c>
      <c r="AQ8" s="4"/>
      <c r="AS8" s="4"/>
      <c r="AT8" s="4"/>
      <c r="AU8" s="4"/>
      <c r="AV8" s="4"/>
      <c r="AW8" s="4"/>
      <c r="AX8" s="4"/>
      <c r="AY8" s="4"/>
      <c r="AZ8" s="4"/>
      <c r="BA8" s="4"/>
      <c r="BC8" s="4"/>
      <c r="BD8" s="4" t="s">
        <v>379</v>
      </c>
      <c r="BE8" s="4"/>
      <c r="BF8" s="4"/>
      <c r="BG8" s="4"/>
      <c r="BH8" s="4" t="s">
        <v>251</v>
      </c>
      <c r="BI8" s="4"/>
      <c r="BJ8" s="4" t="s">
        <v>366</v>
      </c>
      <c r="BK8" s="4" t="s">
        <v>367</v>
      </c>
      <c r="BL8" s="4"/>
      <c r="BM8" s="4"/>
      <c r="BN8" s="4"/>
      <c r="BO8" s="4"/>
      <c r="BQ8" s="4"/>
      <c r="BR8" s="4"/>
      <c r="BS8" s="4"/>
      <c r="BT8" s="4"/>
      <c r="BU8" s="4"/>
      <c r="BV8" s="4"/>
      <c r="BW8" s="4"/>
      <c r="BX8" s="4"/>
      <c r="BZ8" s="4"/>
      <c r="CA8" s="4"/>
      <c r="CB8" s="4"/>
      <c r="CC8" s="4" t="s">
        <v>368</v>
      </c>
      <c r="CD8" s="4" t="s">
        <v>369</v>
      </c>
      <c r="CE8" s="4" t="s">
        <v>370</v>
      </c>
      <c r="CF8" s="4"/>
      <c r="CG8" s="4"/>
      <c r="CH8" s="4" t="s">
        <v>358</v>
      </c>
      <c r="CI8" s="4"/>
      <c r="CJ8" s="4" t="s">
        <v>371</v>
      </c>
      <c r="CK8" s="4"/>
      <c r="CL8" s="4" t="s">
        <v>372</v>
      </c>
      <c r="CM8" s="4"/>
      <c r="CO8" s="4"/>
      <c r="CP8" s="4"/>
      <c r="CQ8" s="4"/>
      <c r="CR8" s="4" t="s">
        <v>373</v>
      </c>
      <c r="CS8" s="4"/>
      <c r="CT8" s="4"/>
      <c r="CU8" s="4"/>
      <c r="CV8" s="4" t="s">
        <v>374</v>
      </c>
      <c r="CW8" s="4" t="s">
        <v>375</v>
      </c>
      <c r="CX8" s="4" t="s">
        <v>376</v>
      </c>
      <c r="CY8" s="4" t="s">
        <v>377</v>
      </c>
      <c r="CZ8" s="4"/>
      <c r="DA8" s="4"/>
      <c r="DB8" s="7" t="s">
        <v>380</v>
      </c>
      <c r="DC8" s="4" t="s">
        <v>251</v>
      </c>
      <c r="DD8" s="4" t="s">
        <v>381</v>
      </c>
      <c r="DE8" s="4"/>
      <c r="DF8" s="4"/>
      <c r="DG8" s="4"/>
      <c r="DI8" s="4"/>
      <c r="DJ8" s="4" t="s">
        <v>249</v>
      </c>
      <c r="DK8" s="4"/>
      <c r="DL8" s="4" t="s">
        <v>382</v>
      </c>
      <c r="DM8" s="4"/>
      <c r="DN8" s="4"/>
      <c r="DO8" s="4"/>
      <c r="DP8" s="4"/>
      <c r="DQ8" s="4"/>
    </row>
    <row r="9" spans="1:121">
      <c r="A9" s="4"/>
      <c r="B9" s="4"/>
      <c r="C9" s="4"/>
      <c r="D9" s="4"/>
      <c r="E9" s="4"/>
      <c r="F9" s="4" t="s">
        <v>383</v>
      </c>
      <c r="G9" s="4"/>
      <c r="H9" s="4"/>
      <c r="I9" s="4" t="s">
        <v>311</v>
      </c>
      <c r="J9" s="4" t="s">
        <v>384</v>
      </c>
      <c r="K9" s="4" t="s">
        <v>385</v>
      </c>
      <c r="L9" s="4"/>
      <c r="M9" s="4" t="s">
        <v>386</v>
      </c>
      <c r="N9" s="4" t="s">
        <v>387</v>
      </c>
      <c r="O9" s="4"/>
      <c r="P9" s="4"/>
      <c r="Q9" s="4"/>
      <c r="R9" s="4"/>
      <c r="S9" s="4"/>
      <c r="T9" s="4"/>
      <c r="U9" s="4"/>
      <c r="V9" s="4"/>
      <c r="W9" s="4"/>
      <c r="X9" s="4" t="s">
        <v>400</v>
      </c>
      <c r="Y9" s="4"/>
      <c r="Z9" s="4"/>
      <c r="AA9" s="4"/>
      <c r="AB9" s="4" t="s">
        <v>388</v>
      </c>
      <c r="AC9" s="4"/>
      <c r="AD9" s="4"/>
      <c r="AE9" s="4"/>
      <c r="AF9" s="4"/>
      <c r="AG9" s="4"/>
      <c r="AH9" s="4"/>
      <c r="AI9" s="4"/>
      <c r="AJ9" s="4"/>
      <c r="AK9" s="4"/>
      <c r="AL9" s="4"/>
      <c r="AM9" s="4"/>
      <c r="AN9" s="4"/>
      <c r="AO9" s="4"/>
      <c r="AP9" s="4" t="s">
        <v>389</v>
      </c>
      <c r="AQ9" s="4"/>
      <c r="AS9" s="4"/>
      <c r="AT9" s="4"/>
      <c r="AU9" s="4"/>
      <c r="AV9" s="4"/>
      <c r="AW9" s="4"/>
      <c r="AX9" s="4"/>
      <c r="AY9" s="4"/>
      <c r="AZ9" s="4"/>
      <c r="BA9" s="4"/>
      <c r="BC9" s="4"/>
      <c r="BD9" s="4" t="s">
        <v>378</v>
      </c>
      <c r="BE9" s="4"/>
      <c r="BF9" s="4"/>
      <c r="BG9" s="4"/>
      <c r="BH9" s="4" t="s">
        <v>311</v>
      </c>
      <c r="BI9" s="4"/>
      <c r="BJ9" s="4" t="s">
        <v>390</v>
      </c>
      <c r="BK9" s="4" t="s">
        <v>391</v>
      </c>
      <c r="BL9" s="4"/>
      <c r="BM9" s="4"/>
      <c r="BN9" s="4"/>
      <c r="BO9" s="4"/>
      <c r="BQ9" s="4"/>
      <c r="BR9" s="4"/>
      <c r="BS9" s="4"/>
      <c r="BT9" s="4"/>
      <c r="BU9" s="4"/>
      <c r="BV9" s="4"/>
      <c r="BW9" s="4"/>
      <c r="BX9" s="4"/>
      <c r="BZ9" s="4"/>
      <c r="CA9" s="4"/>
      <c r="CB9" s="4"/>
      <c r="CC9" s="4"/>
      <c r="CD9" s="4" t="s">
        <v>392</v>
      </c>
      <c r="CE9" s="4"/>
      <c r="CF9" s="4"/>
      <c r="CG9" s="4"/>
      <c r="CH9" s="4" t="s">
        <v>393</v>
      </c>
      <c r="CI9" s="4"/>
      <c r="CJ9" s="4" t="s">
        <v>394</v>
      </c>
      <c r="CK9" s="4"/>
      <c r="CL9" s="4" t="s">
        <v>395</v>
      </c>
      <c r="CM9" s="4"/>
      <c r="CO9" s="4"/>
      <c r="CP9" s="4"/>
      <c r="CQ9" s="4"/>
      <c r="CR9" s="4"/>
      <c r="CS9" s="4"/>
      <c r="CT9" s="4"/>
      <c r="CU9" s="4"/>
      <c r="CV9" s="4" t="s">
        <v>396</v>
      </c>
      <c r="CW9" s="4" t="s">
        <v>397</v>
      </c>
      <c r="CX9" s="4" t="s">
        <v>398</v>
      </c>
      <c r="CY9" s="4" t="s">
        <v>399</v>
      </c>
      <c r="CZ9" s="4"/>
      <c r="DA9" s="4"/>
      <c r="DB9" s="7" t="s">
        <v>401</v>
      </c>
      <c r="DC9" s="4" t="s">
        <v>402</v>
      </c>
      <c r="DD9" s="4" t="s">
        <v>403</v>
      </c>
      <c r="DE9" s="4"/>
      <c r="DF9" s="4"/>
      <c r="DG9" s="4"/>
      <c r="DI9" s="4"/>
      <c r="DJ9" s="4" t="s">
        <v>404</v>
      </c>
      <c r="DK9" s="4"/>
      <c r="DL9" s="4"/>
      <c r="DM9" s="4"/>
      <c r="DN9" s="4"/>
      <c r="DO9" s="4"/>
      <c r="DP9" s="4"/>
      <c r="DQ9" s="4"/>
    </row>
    <row r="10" spans="1:121">
      <c r="A10" s="4"/>
      <c r="B10" s="4"/>
      <c r="C10" s="4"/>
      <c r="D10" s="4"/>
      <c r="E10" s="4"/>
      <c r="F10" s="4" t="s">
        <v>246</v>
      </c>
      <c r="G10" s="4"/>
      <c r="H10" s="4"/>
      <c r="I10" s="4" t="s">
        <v>285</v>
      </c>
      <c r="J10" s="4" t="s">
        <v>405</v>
      </c>
      <c r="K10" s="4" t="s">
        <v>406</v>
      </c>
      <c r="L10" s="4"/>
      <c r="M10" s="4" t="s">
        <v>407</v>
      </c>
      <c r="N10" s="4" t="s">
        <v>408</v>
      </c>
      <c r="O10" s="4"/>
      <c r="P10" s="4"/>
      <c r="Q10" s="4"/>
      <c r="R10" s="4"/>
      <c r="S10" s="4"/>
      <c r="T10" s="4"/>
      <c r="U10" s="4"/>
      <c r="V10" s="4"/>
      <c r="W10" s="4"/>
      <c r="X10" s="4" t="s">
        <v>419</v>
      </c>
      <c r="Y10" s="4"/>
      <c r="Z10" s="4"/>
      <c r="AA10" s="4"/>
      <c r="AB10" s="4" t="s">
        <v>409</v>
      </c>
      <c r="AC10" s="4"/>
      <c r="AD10" s="4"/>
      <c r="AE10" s="4"/>
      <c r="AF10" s="4"/>
      <c r="AG10" s="4"/>
      <c r="AH10" s="4"/>
      <c r="AI10" s="4"/>
      <c r="AJ10" s="4"/>
      <c r="AK10" s="4"/>
      <c r="AL10" s="4"/>
      <c r="AM10" s="4"/>
      <c r="AN10" s="4"/>
      <c r="AO10" s="4"/>
      <c r="AP10" s="4" t="s">
        <v>410</v>
      </c>
      <c r="AQ10" s="4"/>
      <c r="AS10" s="4"/>
      <c r="AT10" s="4"/>
      <c r="AU10" s="4"/>
      <c r="AV10" s="4"/>
      <c r="AW10" s="4"/>
      <c r="AX10" s="4"/>
      <c r="AY10" s="4"/>
      <c r="AZ10" s="4"/>
      <c r="BA10" s="4"/>
      <c r="BC10" s="4"/>
      <c r="BD10" s="4" t="s">
        <v>400</v>
      </c>
      <c r="BE10" s="4"/>
      <c r="BF10" s="4"/>
      <c r="BG10" s="4"/>
      <c r="BH10" s="4" t="s">
        <v>285</v>
      </c>
      <c r="BI10" s="4"/>
      <c r="BJ10" s="4" t="s">
        <v>411</v>
      </c>
      <c r="BK10" s="4" t="s">
        <v>412</v>
      </c>
      <c r="BL10" s="4"/>
      <c r="BM10" s="4"/>
      <c r="BN10" s="4"/>
      <c r="BO10" s="4"/>
      <c r="BQ10" s="4"/>
      <c r="BR10" s="4"/>
      <c r="BS10" s="4"/>
      <c r="BT10" s="4"/>
      <c r="BU10" s="4"/>
      <c r="BV10" s="4"/>
      <c r="BW10" s="4"/>
      <c r="BX10" s="4"/>
      <c r="BZ10" s="4"/>
      <c r="CA10" s="4"/>
      <c r="CB10" s="4"/>
      <c r="CC10" s="4"/>
      <c r="CD10" s="4" t="s">
        <v>413</v>
      </c>
      <c r="CE10" s="4"/>
      <c r="CF10" s="4"/>
      <c r="CG10" s="4"/>
      <c r="CH10" s="4" t="s">
        <v>414</v>
      </c>
      <c r="CI10" s="4"/>
      <c r="CJ10" s="4" t="s">
        <v>415</v>
      </c>
      <c r="CK10" s="4"/>
      <c r="CL10" s="4" t="s">
        <v>416</v>
      </c>
      <c r="CM10" s="4"/>
      <c r="CO10" s="4"/>
      <c r="CP10" s="4"/>
      <c r="CQ10" s="4"/>
      <c r="CR10" s="4"/>
      <c r="CS10" s="4"/>
      <c r="CT10" s="4"/>
      <c r="CU10" s="4"/>
      <c r="CV10" s="4" t="s">
        <v>161</v>
      </c>
      <c r="CW10" s="4"/>
      <c r="CX10" s="4" t="s">
        <v>417</v>
      </c>
      <c r="CY10" s="4" t="s">
        <v>418</v>
      </c>
      <c r="CZ10" s="4"/>
      <c r="DA10" s="4"/>
      <c r="DB10" s="4"/>
      <c r="DC10" s="4" t="s">
        <v>420</v>
      </c>
      <c r="DD10" s="4" t="s">
        <v>421</v>
      </c>
      <c r="DE10" s="4"/>
      <c r="DF10" s="4"/>
      <c r="DG10" s="4"/>
      <c r="DI10" s="4"/>
      <c r="DJ10" s="4" t="s">
        <v>422</v>
      </c>
      <c r="DK10" s="4"/>
      <c r="DL10" s="4"/>
      <c r="DM10" s="4"/>
      <c r="DN10" s="4"/>
      <c r="DO10" s="4"/>
      <c r="DP10" s="4"/>
      <c r="DQ10" s="4"/>
    </row>
    <row r="11" spans="1:121">
      <c r="A11" s="4"/>
      <c r="B11" s="4"/>
      <c r="C11" s="4"/>
      <c r="D11" s="4"/>
      <c r="E11" s="4"/>
      <c r="F11" s="4" t="s">
        <v>258</v>
      </c>
      <c r="G11" s="4"/>
      <c r="H11" s="4"/>
      <c r="I11" s="4" t="s">
        <v>423</v>
      </c>
      <c r="J11" s="4" t="s">
        <v>424</v>
      </c>
      <c r="K11" s="4" t="s">
        <v>425</v>
      </c>
      <c r="L11" s="4"/>
      <c r="M11" s="4" t="s">
        <v>426</v>
      </c>
      <c r="N11" s="4" t="s">
        <v>427</v>
      </c>
      <c r="O11" s="4"/>
      <c r="P11" s="4"/>
      <c r="Q11" s="4"/>
      <c r="R11" s="4"/>
      <c r="S11" s="4"/>
      <c r="T11" s="4"/>
      <c r="U11" s="4"/>
      <c r="V11" s="4"/>
      <c r="W11" s="4"/>
      <c r="X11" s="4"/>
      <c r="Y11" s="4"/>
      <c r="Z11" s="4"/>
      <c r="AA11" s="4"/>
      <c r="AB11" s="4" t="s">
        <v>428</v>
      </c>
      <c r="AC11" s="4"/>
      <c r="AD11" s="4"/>
      <c r="AE11" s="4"/>
      <c r="AF11" s="4"/>
      <c r="AG11" s="4"/>
      <c r="AH11" s="4"/>
      <c r="AI11" s="4"/>
      <c r="AJ11" s="4"/>
      <c r="AK11" s="4"/>
      <c r="AL11" s="4"/>
      <c r="AM11" s="4"/>
      <c r="AN11" s="4"/>
      <c r="AO11" s="4"/>
      <c r="AP11" s="4" t="s">
        <v>429</v>
      </c>
      <c r="AQ11" s="4"/>
      <c r="AS11" s="4"/>
      <c r="AT11" s="4"/>
      <c r="AU11" s="4"/>
      <c r="AV11" s="4"/>
      <c r="AW11" s="4"/>
      <c r="AX11" s="4"/>
      <c r="AY11" s="4"/>
      <c r="AZ11" s="4"/>
      <c r="BA11" s="4"/>
      <c r="BC11" s="4"/>
      <c r="BD11" s="4" t="s">
        <v>419</v>
      </c>
      <c r="BE11" s="4"/>
      <c r="BF11" s="4"/>
      <c r="BG11" s="4"/>
      <c r="BH11" s="4" t="s">
        <v>430</v>
      </c>
      <c r="BI11" s="4"/>
      <c r="BJ11" s="4" t="s">
        <v>431</v>
      </c>
      <c r="BK11" s="4" t="s">
        <v>432</v>
      </c>
      <c r="BL11" s="4"/>
      <c r="BM11" s="4"/>
      <c r="BN11" s="4"/>
      <c r="BO11" s="4"/>
      <c r="BQ11" s="4"/>
      <c r="BR11" s="4"/>
      <c r="BS11" s="4"/>
      <c r="BT11" s="4"/>
      <c r="BU11" s="4"/>
      <c r="BV11" s="4"/>
      <c r="BW11" s="4"/>
      <c r="BX11" s="4"/>
      <c r="BZ11" s="4"/>
      <c r="CA11" s="4"/>
      <c r="CB11" s="4"/>
      <c r="CC11" s="4"/>
      <c r="CD11" s="4"/>
      <c r="CE11" s="4"/>
      <c r="CF11" s="4"/>
      <c r="CG11" s="4"/>
      <c r="CH11" s="4" t="s">
        <v>258</v>
      </c>
      <c r="CI11" s="4"/>
      <c r="CJ11" s="4" t="s">
        <v>161</v>
      </c>
      <c r="CK11" s="4"/>
      <c r="CL11" s="4" t="s">
        <v>433</v>
      </c>
      <c r="CM11" s="4"/>
      <c r="CO11" s="4"/>
      <c r="CP11" s="4"/>
      <c r="CQ11" s="4"/>
      <c r="CR11" s="4"/>
      <c r="CS11" s="4"/>
      <c r="CT11" s="4"/>
      <c r="CU11" s="4"/>
      <c r="CV11" s="4" t="s">
        <v>249</v>
      </c>
      <c r="CW11" s="4"/>
      <c r="CX11" s="4"/>
      <c r="CY11" s="4" t="s">
        <v>434</v>
      </c>
      <c r="CZ11" s="4"/>
      <c r="DA11" s="4"/>
      <c r="DB11" s="4"/>
      <c r="DC11" s="4" t="s">
        <v>435</v>
      </c>
      <c r="DD11" s="4" t="s">
        <v>436</v>
      </c>
      <c r="DE11" s="4"/>
      <c r="DF11" s="4"/>
      <c r="DG11" s="4"/>
      <c r="DI11" s="4"/>
      <c r="DJ11" s="4" t="s">
        <v>437</v>
      </c>
      <c r="DK11" s="4"/>
      <c r="DL11" s="4"/>
      <c r="DM11" s="4"/>
      <c r="DN11" s="4"/>
      <c r="DO11" s="4"/>
      <c r="DP11" s="4"/>
      <c r="DQ11" s="4"/>
    </row>
    <row r="12" spans="1:121">
      <c r="A12" s="4"/>
      <c r="B12" s="4"/>
      <c r="C12" s="4"/>
      <c r="D12" s="4"/>
      <c r="E12" s="4"/>
      <c r="F12" s="4" t="s">
        <v>438</v>
      </c>
      <c r="G12" s="4"/>
      <c r="H12" s="4"/>
      <c r="I12" s="4" t="s">
        <v>267</v>
      </c>
      <c r="J12" s="4" t="s">
        <v>439</v>
      </c>
      <c r="K12" s="4" t="s">
        <v>440</v>
      </c>
      <c r="L12" s="4"/>
      <c r="M12" s="4" t="s">
        <v>441</v>
      </c>
      <c r="N12" s="4" t="s">
        <v>442</v>
      </c>
      <c r="O12" s="4"/>
      <c r="P12" s="4"/>
      <c r="Q12" s="4"/>
      <c r="R12" s="4"/>
      <c r="S12" s="4"/>
      <c r="T12" s="4"/>
      <c r="U12" s="4"/>
      <c r="V12" s="4"/>
      <c r="W12" s="4"/>
      <c r="X12" s="4"/>
      <c r="Y12" s="4"/>
      <c r="Z12" s="4"/>
      <c r="AA12" s="4"/>
      <c r="AB12" s="4" t="s">
        <v>443</v>
      </c>
      <c r="AC12" s="4"/>
      <c r="AD12" s="4"/>
      <c r="AE12" s="4"/>
      <c r="AG12" s="4"/>
      <c r="AH12" s="4"/>
      <c r="AI12" s="4"/>
      <c r="AJ12" s="4"/>
      <c r="AK12" s="4"/>
      <c r="AL12" s="4"/>
      <c r="AM12" s="4"/>
      <c r="AN12" s="4"/>
      <c r="AO12" s="4"/>
      <c r="AP12" s="4" t="s">
        <v>444</v>
      </c>
      <c r="AQ12" s="4"/>
      <c r="AS12" s="4"/>
      <c r="AT12" s="4"/>
      <c r="AU12" s="4"/>
      <c r="AV12" s="4"/>
      <c r="AW12" s="4"/>
      <c r="AX12" s="4"/>
      <c r="AY12" s="4"/>
      <c r="AZ12" s="4"/>
      <c r="BA12" s="4"/>
      <c r="BC12" s="4"/>
      <c r="BD12" s="4" t="s">
        <v>451</v>
      </c>
      <c r="BE12" s="4"/>
      <c r="BF12" s="4"/>
      <c r="BG12" s="4"/>
      <c r="BH12" s="4"/>
      <c r="BI12" s="4"/>
      <c r="BJ12" s="4" t="s">
        <v>445</v>
      </c>
      <c r="BK12" s="4" t="s">
        <v>446</v>
      </c>
      <c r="BL12" s="4"/>
      <c r="BM12" s="4"/>
      <c r="BN12" s="4"/>
      <c r="BO12" s="4"/>
      <c r="BQ12" s="4"/>
      <c r="BR12" s="4"/>
      <c r="BS12" s="4"/>
      <c r="BT12" s="4"/>
      <c r="BU12" s="4"/>
      <c r="BV12" s="4"/>
      <c r="BW12" s="4"/>
      <c r="BX12" s="4"/>
      <c r="BZ12" s="4"/>
      <c r="CA12" s="4"/>
      <c r="CB12" s="4"/>
      <c r="CC12" s="4"/>
      <c r="CD12" s="4"/>
      <c r="CE12" s="4"/>
      <c r="CF12" s="4"/>
      <c r="CG12" s="4"/>
      <c r="CH12" s="4" t="s">
        <v>447</v>
      </c>
      <c r="CI12" s="4"/>
      <c r="CJ12" s="4" t="s">
        <v>448</v>
      </c>
      <c r="CK12" s="4"/>
      <c r="CL12" s="4" t="s">
        <v>449</v>
      </c>
      <c r="CM12" s="4"/>
      <c r="CO12" s="4"/>
      <c r="CP12" s="4"/>
      <c r="CQ12" s="4"/>
      <c r="CR12" s="4"/>
      <c r="CS12" s="4"/>
      <c r="CT12" s="4"/>
      <c r="CU12" s="4"/>
      <c r="CV12" s="4" t="s">
        <v>248</v>
      </c>
      <c r="CW12" s="4"/>
      <c r="CX12" s="4"/>
      <c r="CY12" s="4" t="s">
        <v>450</v>
      </c>
      <c r="CZ12" s="4"/>
      <c r="DA12" s="4"/>
      <c r="DB12" s="4"/>
      <c r="DC12" s="4" t="s">
        <v>452</v>
      </c>
      <c r="DD12" s="4" t="s">
        <v>453</v>
      </c>
      <c r="DE12" s="4"/>
      <c r="DF12" s="4"/>
      <c r="DG12" s="4"/>
      <c r="DI12" s="4"/>
      <c r="DJ12" s="4" t="s">
        <v>454</v>
      </c>
      <c r="DK12" s="4"/>
      <c r="DL12" s="4"/>
      <c r="DM12" s="4"/>
      <c r="DN12" s="4"/>
      <c r="DO12" s="4"/>
      <c r="DP12" s="4"/>
      <c r="DQ12" s="4"/>
    </row>
    <row r="13" spans="1:121">
      <c r="A13" s="4"/>
      <c r="B13" s="4"/>
      <c r="C13" s="4"/>
      <c r="D13" s="4"/>
      <c r="E13" s="4"/>
      <c r="F13" s="4" t="s">
        <v>455</v>
      </c>
      <c r="G13" s="4"/>
      <c r="H13" s="4"/>
      <c r="I13" s="4" t="s">
        <v>358</v>
      </c>
      <c r="J13" s="4" t="s">
        <v>456</v>
      </c>
      <c r="K13" s="4" t="s">
        <v>457</v>
      </c>
      <c r="L13" s="4"/>
      <c r="M13" s="4" t="s">
        <v>458</v>
      </c>
      <c r="N13" s="4" t="s">
        <v>459</v>
      </c>
      <c r="O13" s="4"/>
      <c r="P13" s="4"/>
      <c r="R13" s="4"/>
      <c r="S13" s="4"/>
      <c r="T13" s="4"/>
      <c r="U13" s="4"/>
      <c r="V13" s="4"/>
      <c r="W13" s="4"/>
      <c r="X13" s="4"/>
      <c r="Y13" s="4"/>
      <c r="Z13" s="4"/>
      <c r="AA13" s="4"/>
      <c r="AB13" s="4" t="s">
        <v>460</v>
      </c>
      <c r="AC13" s="4"/>
      <c r="AD13" s="4"/>
      <c r="AE13" s="4"/>
      <c r="AG13" s="4"/>
      <c r="AH13" s="4"/>
      <c r="AI13" s="4"/>
      <c r="AJ13" s="4"/>
      <c r="AK13" s="4"/>
      <c r="AL13" s="4"/>
      <c r="AM13" s="4"/>
      <c r="AN13" s="4"/>
      <c r="AO13" s="4"/>
      <c r="AP13" s="4" t="s">
        <v>461</v>
      </c>
      <c r="AQ13" s="4"/>
      <c r="AS13" s="4"/>
      <c r="AT13" s="4"/>
      <c r="AU13" s="4"/>
      <c r="AV13" s="4"/>
      <c r="AW13" s="4"/>
      <c r="AX13" s="4"/>
      <c r="AY13" s="4"/>
      <c r="AZ13" s="4"/>
      <c r="BA13" s="4"/>
      <c r="BC13" s="4"/>
      <c r="BD13" s="4" t="s">
        <v>467</v>
      </c>
      <c r="BE13" s="4"/>
      <c r="BF13" s="4"/>
      <c r="BG13" s="4"/>
      <c r="BH13" s="4"/>
      <c r="BI13" s="4"/>
      <c r="BJ13" s="4" t="s">
        <v>462</v>
      </c>
      <c r="BK13" s="4" t="s">
        <v>463</v>
      </c>
      <c r="BL13" s="4"/>
      <c r="BM13" s="4"/>
      <c r="BN13" s="4"/>
      <c r="BO13" s="4"/>
      <c r="BQ13" s="4"/>
      <c r="BR13" s="4"/>
      <c r="BS13" s="4"/>
      <c r="BT13" s="4"/>
      <c r="BU13" s="4"/>
      <c r="BV13" s="4"/>
      <c r="BW13" s="4"/>
      <c r="BX13" s="4"/>
      <c r="BZ13" s="4"/>
      <c r="CA13" s="4"/>
      <c r="CB13" s="4"/>
      <c r="CC13" s="4"/>
      <c r="CD13" s="4"/>
      <c r="CE13" s="4"/>
      <c r="CF13" s="4"/>
      <c r="CG13" s="4"/>
      <c r="CH13" s="4" t="s">
        <v>464</v>
      </c>
      <c r="CI13" s="4"/>
      <c r="CJ13" s="4" t="s">
        <v>465</v>
      </c>
      <c r="CK13" s="4"/>
      <c r="CL13" s="4"/>
      <c r="CM13" s="4"/>
      <c r="CO13" s="4"/>
      <c r="CP13" s="4"/>
      <c r="CQ13" s="4"/>
      <c r="CR13" s="4"/>
      <c r="CS13" s="4"/>
      <c r="CT13" s="4"/>
      <c r="CU13" s="4"/>
      <c r="CV13" s="4" t="s">
        <v>251</v>
      </c>
      <c r="CW13" s="4"/>
      <c r="CX13" s="4"/>
      <c r="CY13" s="4" t="s">
        <v>466</v>
      </c>
      <c r="CZ13" s="4"/>
      <c r="DA13" s="4"/>
      <c r="DB13" s="4"/>
      <c r="DC13" s="4"/>
      <c r="DD13" s="4" t="s">
        <v>468</v>
      </c>
      <c r="DE13" s="4"/>
      <c r="DF13" s="4"/>
      <c r="DG13" s="4"/>
      <c r="DI13" s="4"/>
      <c r="DJ13" s="4" t="s">
        <v>469</v>
      </c>
      <c r="DK13" s="4"/>
      <c r="DL13" s="4"/>
      <c r="DM13" s="4"/>
      <c r="DN13" s="4"/>
      <c r="DO13" s="4"/>
      <c r="DP13" s="4"/>
      <c r="DQ13" s="4"/>
    </row>
    <row r="14" spans="1:121">
      <c r="A14" s="4"/>
      <c r="B14" s="4"/>
      <c r="C14" s="4"/>
      <c r="D14" s="4"/>
      <c r="E14" s="4"/>
      <c r="F14" s="4" t="s">
        <v>470</v>
      </c>
      <c r="G14" s="4"/>
      <c r="H14" s="4"/>
      <c r="I14" s="4" t="s">
        <v>383</v>
      </c>
      <c r="J14" s="4" t="s">
        <v>471</v>
      </c>
      <c r="K14" s="4" t="s">
        <v>472</v>
      </c>
      <c r="L14" s="4"/>
      <c r="M14" s="4" t="s">
        <v>473</v>
      </c>
      <c r="N14" s="4" t="s">
        <v>474</v>
      </c>
      <c r="O14" s="4"/>
      <c r="P14" s="4"/>
      <c r="R14" s="4"/>
      <c r="S14" s="4"/>
      <c r="T14" s="4"/>
      <c r="U14" s="4"/>
      <c r="V14" s="4"/>
      <c r="W14" s="4"/>
      <c r="X14" s="4"/>
      <c r="Y14" s="4"/>
      <c r="Z14" s="4"/>
      <c r="AA14" s="4"/>
      <c r="AB14" s="4" t="s">
        <v>475</v>
      </c>
      <c r="AC14" s="4"/>
      <c r="AD14" s="4"/>
      <c r="AE14" s="4"/>
      <c r="AG14" s="4"/>
      <c r="AH14" s="4"/>
      <c r="AI14" s="4"/>
      <c r="AJ14" s="4"/>
      <c r="AK14" s="4"/>
      <c r="AL14" s="4"/>
      <c r="AM14" s="4"/>
      <c r="AN14" s="4"/>
      <c r="AO14" s="4"/>
      <c r="AP14" s="4">
        <v>703</v>
      </c>
      <c r="AQ14" s="4"/>
      <c r="AS14" s="4"/>
      <c r="AT14" s="4"/>
      <c r="AU14" s="4"/>
      <c r="AV14" s="4"/>
      <c r="AW14" s="4"/>
      <c r="AX14" s="4"/>
      <c r="AY14" s="4"/>
      <c r="AZ14" s="4"/>
      <c r="BA14" s="4"/>
      <c r="BC14" s="4"/>
      <c r="BD14" s="4" t="s">
        <v>480</v>
      </c>
      <c r="BE14" s="4"/>
      <c r="BF14" s="4"/>
      <c r="BG14" s="4"/>
      <c r="BH14" s="4"/>
      <c r="BI14" s="4"/>
      <c r="BJ14" s="4" t="s">
        <v>249</v>
      </c>
      <c r="BK14" s="4" t="s">
        <v>476</v>
      </c>
      <c r="BL14" s="4"/>
      <c r="BM14" s="4"/>
      <c r="BN14" s="4"/>
      <c r="BO14" s="4"/>
      <c r="BQ14" s="4"/>
      <c r="BR14" s="4"/>
      <c r="BS14" s="4"/>
      <c r="BT14" s="4"/>
      <c r="BU14" s="4"/>
      <c r="BV14" s="4"/>
      <c r="BW14" s="4"/>
      <c r="BX14" s="4"/>
      <c r="BZ14" s="4"/>
      <c r="CA14" s="4"/>
      <c r="CB14" s="4"/>
      <c r="CC14" s="4"/>
      <c r="CD14" s="4"/>
      <c r="CE14" s="4"/>
      <c r="CF14" s="4"/>
      <c r="CG14" s="4"/>
      <c r="CH14" s="4" t="s">
        <v>477</v>
      </c>
      <c r="CI14" s="4"/>
      <c r="CJ14" s="4" t="s">
        <v>478</v>
      </c>
      <c r="CK14" s="4"/>
      <c r="CL14" s="4"/>
      <c r="CM14" s="4"/>
      <c r="CO14" s="4"/>
      <c r="CP14" s="4"/>
      <c r="CQ14" s="4"/>
      <c r="CR14" s="4"/>
      <c r="CS14" s="4"/>
      <c r="CT14" s="4"/>
      <c r="CU14" s="4"/>
      <c r="CV14" s="4" t="s">
        <v>311</v>
      </c>
      <c r="CW14" s="4"/>
      <c r="CX14" s="4"/>
      <c r="CY14" s="4" t="s">
        <v>479</v>
      </c>
      <c r="CZ14" s="4"/>
      <c r="DA14" s="4"/>
      <c r="DB14" s="4"/>
      <c r="DC14" s="4"/>
      <c r="DD14" s="4" t="s">
        <v>481</v>
      </c>
      <c r="DE14" s="4"/>
      <c r="DF14" s="4"/>
      <c r="DG14" s="4"/>
      <c r="DI14" s="4"/>
      <c r="DJ14" s="4" t="s">
        <v>482</v>
      </c>
      <c r="DK14" s="4"/>
      <c r="DL14" s="4"/>
      <c r="DM14" s="4"/>
      <c r="DN14" s="4"/>
      <c r="DO14" s="4"/>
      <c r="DP14" s="4"/>
      <c r="DQ14" s="4"/>
    </row>
    <row r="15" spans="1:121">
      <c r="A15" s="4"/>
      <c r="B15" s="4"/>
      <c r="C15" s="4"/>
      <c r="D15" s="4"/>
      <c r="E15" s="4"/>
      <c r="F15" s="4" t="s">
        <v>291</v>
      </c>
      <c r="G15" s="4"/>
      <c r="H15" s="4"/>
      <c r="I15" s="4">
        <v>1729</v>
      </c>
      <c r="J15" s="4"/>
      <c r="K15" s="4"/>
      <c r="L15" s="4"/>
      <c r="M15" s="4" t="s">
        <v>483</v>
      </c>
      <c r="N15" s="4" t="s">
        <v>484</v>
      </c>
      <c r="O15" s="4"/>
      <c r="P15" s="4"/>
      <c r="R15" s="4"/>
      <c r="S15" s="4"/>
      <c r="T15" s="4"/>
      <c r="U15" s="4"/>
      <c r="V15" s="4"/>
      <c r="W15" s="4"/>
      <c r="X15" s="4"/>
      <c r="Y15" s="4"/>
      <c r="Z15" s="4"/>
      <c r="AA15" s="4"/>
      <c r="AB15" s="4" t="s">
        <v>485</v>
      </c>
      <c r="AC15" s="4"/>
      <c r="AD15" s="4"/>
      <c r="AE15" s="4"/>
      <c r="AG15" s="4"/>
      <c r="AH15" s="4"/>
      <c r="AI15" s="4"/>
      <c r="AJ15" s="4"/>
      <c r="AK15" s="4"/>
      <c r="AL15" s="4"/>
      <c r="AM15" s="4"/>
      <c r="AN15" s="4"/>
      <c r="AO15" s="4"/>
      <c r="AP15" s="4">
        <v>2693</v>
      </c>
      <c r="AQ15" s="4"/>
      <c r="AS15" s="4"/>
      <c r="AT15" s="4"/>
      <c r="AU15" s="4"/>
      <c r="AV15" s="4"/>
      <c r="AW15" s="4"/>
      <c r="AX15" s="4"/>
      <c r="AY15" s="4"/>
      <c r="AZ15" s="4"/>
      <c r="BA15" s="4"/>
      <c r="BC15" s="4"/>
      <c r="BD15" s="4" t="s">
        <v>490</v>
      </c>
      <c r="BE15" s="4"/>
      <c r="BF15" s="4"/>
      <c r="BG15" s="4"/>
      <c r="BH15" s="4"/>
      <c r="BI15" s="4"/>
      <c r="BJ15" s="4" t="s">
        <v>248</v>
      </c>
      <c r="BK15" s="4" t="s">
        <v>486</v>
      </c>
      <c r="BL15" s="4"/>
      <c r="BM15" s="4"/>
      <c r="BN15" s="4"/>
      <c r="BO15" s="4"/>
      <c r="BQ15" s="4"/>
      <c r="BR15" s="4"/>
      <c r="BS15" s="4"/>
      <c r="BT15" s="4"/>
      <c r="BU15" s="4"/>
      <c r="BV15" s="4"/>
      <c r="BW15" s="4"/>
      <c r="BX15" s="4"/>
      <c r="BZ15" s="4"/>
      <c r="CA15" s="4"/>
      <c r="CB15" s="4"/>
      <c r="CC15" s="4"/>
      <c r="CD15" s="4"/>
      <c r="CE15" s="4"/>
      <c r="CF15" s="4"/>
      <c r="CG15" s="4"/>
      <c r="CH15" s="4" t="s">
        <v>487</v>
      </c>
      <c r="CI15" s="4"/>
      <c r="CJ15" s="4" t="s">
        <v>488</v>
      </c>
      <c r="CK15" s="4"/>
      <c r="CL15" s="4"/>
      <c r="CM15" s="4"/>
      <c r="CO15" s="4"/>
      <c r="CP15" s="4"/>
      <c r="CQ15" s="4"/>
      <c r="CR15" s="4"/>
      <c r="CS15" s="4"/>
      <c r="CT15" s="4"/>
      <c r="CU15" s="4"/>
      <c r="CV15" s="4" t="s">
        <v>267</v>
      </c>
      <c r="CW15" s="4"/>
      <c r="CX15" s="4"/>
      <c r="CY15" s="4" t="s">
        <v>489</v>
      </c>
      <c r="CZ15" s="4"/>
      <c r="DA15" s="4"/>
      <c r="DB15" s="4"/>
      <c r="DC15" s="4"/>
      <c r="DD15" s="4" t="s">
        <v>491</v>
      </c>
      <c r="DE15" s="4"/>
      <c r="DF15" s="4"/>
      <c r="DG15" s="4"/>
      <c r="DI15" s="4"/>
      <c r="DJ15" s="4" t="s">
        <v>492</v>
      </c>
      <c r="DK15" s="4"/>
      <c r="DL15" s="4"/>
      <c r="DM15" s="4"/>
      <c r="DN15" s="4"/>
      <c r="DO15" s="4"/>
      <c r="DP15" s="4"/>
      <c r="DQ15" s="4"/>
    </row>
    <row r="16" spans="1:121">
      <c r="A16" s="4"/>
      <c r="B16" s="4"/>
      <c r="C16" s="4"/>
      <c r="D16" s="4"/>
      <c r="E16" s="4"/>
      <c r="F16" s="4" t="s">
        <v>493</v>
      </c>
      <c r="G16" s="4"/>
      <c r="H16" s="4"/>
      <c r="I16" s="4" t="s">
        <v>494</v>
      </c>
      <c r="J16" s="4"/>
      <c r="K16" s="4"/>
      <c r="L16" s="4"/>
      <c r="M16" s="4" t="s">
        <v>495</v>
      </c>
      <c r="N16" s="4" t="s">
        <v>496</v>
      </c>
      <c r="O16" s="4"/>
      <c r="P16" s="4"/>
      <c r="R16" s="4"/>
      <c r="S16" s="4"/>
      <c r="T16" s="4"/>
      <c r="U16" s="4"/>
      <c r="V16" s="4"/>
      <c r="W16" s="4"/>
      <c r="X16" s="4"/>
      <c r="Y16" s="4"/>
      <c r="Z16" s="4"/>
      <c r="AA16" s="4"/>
      <c r="AB16" s="4" t="s">
        <v>497</v>
      </c>
      <c r="AC16" s="4"/>
      <c r="AD16" s="4"/>
      <c r="AE16" s="4"/>
      <c r="AG16" s="4"/>
      <c r="AH16" s="4"/>
      <c r="AI16" s="4"/>
      <c r="AJ16" s="4"/>
      <c r="AK16" s="4"/>
      <c r="AL16" s="4"/>
      <c r="AM16" s="4"/>
      <c r="AN16" s="4"/>
      <c r="AO16" s="4"/>
      <c r="AP16" s="4">
        <v>6404</v>
      </c>
      <c r="AQ16" s="4"/>
      <c r="AS16" s="4"/>
      <c r="AT16" s="4"/>
      <c r="AU16" s="4"/>
      <c r="AV16" s="4"/>
      <c r="AW16" s="4"/>
      <c r="AX16" s="4"/>
      <c r="AY16" s="4"/>
      <c r="AZ16" s="4"/>
      <c r="BA16" s="4"/>
      <c r="BC16" s="4"/>
      <c r="BD16" s="4"/>
      <c r="BE16" s="4"/>
      <c r="BF16" s="4"/>
      <c r="BG16" s="4"/>
      <c r="BH16" s="4"/>
      <c r="BI16" s="4"/>
      <c r="BJ16" s="4" t="s">
        <v>196</v>
      </c>
      <c r="BK16" s="4" t="s">
        <v>498</v>
      </c>
      <c r="BL16" s="4"/>
      <c r="BM16" s="4"/>
      <c r="BN16" s="4"/>
      <c r="BO16" s="4"/>
      <c r="BQ16" s="4"/>
      <c r="BR16" s="4"/>
      <c r="BS16" s="4"/>
      <c r="BT16" s="4"/>
      <c r="BU16" s="4"/>
      <c r="BV16" s="4"/>
      <c r="BW16" s="4"/>
      <c r="BX16" s="4"/>
      <c r="BZ16" s="4"/>
      <c r="CA16" s="4"/>
      <c r="CB16" s="4"/>
      <c r="CC16" s="4"/>
      <c r="CD16" s="4"/>
      <c r="CE16" s="4"/>
      <c r="CF16" s="4"/>
      <c r="CG16" s="4"/>
      <c r="CH16" s="4" t="s">
        <v>499</v>
      </c>
      <c r="CI16" s="4"/>
      <c r="CJ16" s="4" t="s">
        <v>249</v>
      </c>
      <c r="CK16" s="4"/>
      <c r="CL16" s="4"/>
      <c r="CM16" s="4"/>
      <c r="CO16" s="4"/>
      <c r="CP16" s="4"/>
      <c r="CQ16" s="4"/>
      <c r="CR16" s="4"/>
      <c r="CS16" s="4"/>
      <c r="CT16" s="4"/>
      <c r="CU16" s="4"/>
      <c r="CV16" s="4" t="s">
        <v>500</v>
      </c>
      <c r="CW16" s="4"/>
      <c r="CX16" s="4"/>
      <c r="CY16" s="4" t="s">
        <v>501</v>
      </c>
      <c r="CZ16" s="4"/>
      <c r="DB16" s="4"/>
      <c r="DC16" s="4"/>
      <c r="DD16" s="4"/>
      <c r="DE16" s="4"/>
      <c r="DF16" s="4"/>
      <c r="DG16" s="4"/>
      <c r="DI16" s="4"/>
      <c r="DJ16" s="4" t="s">
        <v>502</v>
      </c>
      <c r="DK16" s="4"/>
      <c r="DL16" s="4"/>
      <c r="DM16" s="4"/>
      <c r="DN16" s="4"/>
      <c r="DO16" s="4"/>
      <c r="DP16" s="4"/>
      <c r="DQ16" s="4"/>
    </row>
    <row r="17" spans="1:121">
      <c r="A17" s="4"/>
      <c r="B17" s="4"/>
      <c r="C17" s="4"/>
      <c r="D17" s="4"/>
      <c r="E17" s="4"/>
      <c r="F17" s="4"/>
      <c r="G17" s="4"/>
      <c r="H17" s="4"/>
      <c r="I17" s="4" t="s">
        <v>503</v>
      </c>
      <c r="J17" s="4"/>
      <c r="K17" s="4"/>
      <c r="L17" s="4"/>
      <c r="M17" s="4" t="s">
        <v>504</v>
      </c>
      <c r="N17" s="4" t="s">
        <v>505</v>
      </c>
      <c r="O17" s="4"/>
      <c r="P17" s="4"/>
      <c r="R17" s="4"/>
      <c r="S17" s="4"/>
      <c r="T17" s="4"/>
      <c r="U17" s="4"/>
      <c r="V17" s="4"/>
      <c r="W17" s="4"/>
      <c r="X17" s="4"/>
      <c r="Y17" s="4"/>
      <c r="Z17" s="4"/>
      <c r="AA17" s="4"/>
      <c r="AB17" s="4" t="s">
        <v>506</v>
      </c>
      <c r="AC17" s="4"/>
      <c r="AD17" s="4"/>
      <c r="AE17" s="4"/>
      <c r="AG17" s="4"/>
      <c r="AH17" s="4"/>
      <c r="AI17" s="4"/>
      <c r="AJ17" s="4"/>
      <c r="AK17" s="4"/>
      <c r="AL17" s="4"/>
      <c r="AM17" s="4"/>
      <c r="AN17" s="4"/>
      <c r="AO17" s="4"/>
      <c r="AP17" s="4" t="s">
        <v>507</v>
      </c>
      <c r="AQ17" s="4"/>
      <c r="AS17" s="4"/>
      <c r="AT17" s="4"/>
      <c r="AU17" s="4"/>
      <c r="AV17" s="4"/>
      <c r="AW17" s="4"/>
      <c r="AX17" s="4"/>
      <c r="AY17" s="4"/>
      <c r="AZ17" s="4"/>
      <c r="BA17" s="4"/>
      <c r="BC17" s="4"/>
      <c r="BD17" s="4"/>
      <c r="BE17" s="4"/>
      <c r="BF17" s="4"/>
      <c r="BG17" s="4"/>
      <c r="BH17" s="4"/>
      <c r="BI17" s="4"/>
      <c r="BJ17" s="4" t="s">
        <v>279</v>
      </c>
      <c r="BK17" s="4" t="s">
        <v>508</v>
      </c>
      <c r="BL17" s="4"/>
      <c r="BM17" s="4"/>
      <c r="BN17" s="4"/>
      <c r="BO17" s="4"/>
      <c r="BQ17" s="4"/>
      <c r="BR17" s="4"/>
      <c r="BS17" s="4"/>
      <c r="BT17" s="4"/>
      <c r="BU17" s="4"/>
      <c r="BV17" s="4"/>
      <c r="BW17" s="4"/>
      <c r="BX17" s="4"/>
      <c r="BZ17" s="4"/>
      <c r="CA17" s="4"/>
      <c r="CB17" s="4"/>
      <c r="CC17" s="4"/>
      <c r="CD17" s="4"/>
      <c r="CE17" s="4"/>
      <c r="CF17" s="4"/>
      <c r="CG17" s="4"/>
      <c r="CH17" s="4" t="s">
        <v>509</v>
      </c>
      <c r="CI17" s="4"/>
      <c r="CJ17" s="4" t="s">
        <v>510</v>
      </c>
      <c r="CK17" s="4"/>
      <c r="CL17" s="4"/>
      <c r="CM17" s="4"/>
      <c r="CO17" s="4"/>
      <c r="CP17" s="4"/>
      <c r="CQ17" s="4"/>
      <c r="CR17" s="4"/>
      <c r="CS17" s="4"/>
      <c r="CT17" s="4"/>
      <c r="CU17" s="4"/>
      <c r="CV17" s="4" t="s">
        <v>511</v>
      </c>
      <c r="CW17" s="4"/>
      <c r="CX17" s="4"/>
      <c r="CY17" s="4" t="s">
        <v>512</v>
      </c>
      <c r="CZ17" s="4"/>
      <c r="DB17" s="4"/>
      <c r="DC17" s="4"/>
      <c r="DD17" s="4"/>
      <c r="DE17" s="4"/>
      <c r="DF17" s="4"/>
      <c r="DG17" s="4"/>
      <c r="DI17" s="4"/>
      <c r="DJ17" s="4" t="s">
        <v>513</v>
      </c>
      <c r="DK17" s="4"/>
      <c r="DL17" s="4"/>
      <c r="DM17" s="4"/>
      <c r="DN17" s="4"/>
      <c r="DO17" s="4"/>
      <c r="DP17" s="4"/>
      <c r="DQ17" s="4"/>
    </row>
    <row r="18" spans="1:121">
      <c r="A18" s="4"/>
      <c r="B18" s="4"/>
      <c r="C18" s="4"/>
      <c r="D18" s="4"/>
      <c r="E18" s="4"/>
      <c r="F18" s="4"/>
      <c r="G18" s="4"/>
      <c r="H18" s="4"/>
      <c r="I18" s="4"/>
      <c r="J18" s="4"/>
      <c r="K18" s="4"/>
      <c r="L18" s="4"/>
      <c r="M18" s="4" t="s">
        <v>514</v>
      </c>
      <c r="N18" s="4" t="s">
        <v>515</v>
      </c>
      <c r="O18" s="4"/>
      <c r="P18" s="4"/>
      <c r="R18" s="4"/>
      <c r="S18" s="4"/>
      <c r="T18" s="4"/>
      <c r="U18" s="4"/>
      <c r="V18" s="4"/>
      <c r="W18" s="4"/>
      <c r="X18" s="4"/>
      <c r="Y18" s="4"/>
      <c r="Z18" s="4"/>
      <c r="AA18" s="4"/>
      <c r="AB18" s="4" t="s">
        <v>516</v>
      </c>
      <c r="AC18" s="4"/>
      <c r="AD18" s="4"/>
      <c r="AE18" s="4"/>
      <c r="AG18" s="4"/>
      <c r="AH18" s="4"/>
      <c r="AI18" s="4"/>
      <c r="AJ18" s="4"/>
      <c r="AK18" s="4"/>
      <c r="AL18" s="4"/>
      <c r="AM18" s="4"/>
      <c r="AN18" s="4"/>
      <c r="AO18" s="4"/>
      <c r="AP18" s="4" t="s">
        <v>517</v>
      </c>
      <c r="AQ18" s="4"/>
      <c r="AR18" s="4"/>
      <c r="AS18" s="4"/>
      <c r="AT18" s="4"/>
      <c r="AU18" s="4"/>
      <c r="AV18" s="4"/>
      <c r="AW18" s="4"/>
      <c r="AX18" s="4"/>
      <c r="AY18" s="4"/>
      <c r="AZ18" s="4"/>
      <c r="BA18" s="4"/>
      <c r="BC18" s="4"/>
      <c r="BD18" s="4"/>
      <c r="BE18" s="4"/>
      <c r="BF18" s="4"/>
      <c r="BG18" s="4"/>
      <c r="BH18" s="4"/>
      <c r="BI18" s="4"/>
      <c r="BJ18" s="4" t="s">
        <v>518</v>
      </c>
      <c r="BK18" s="4"/>
      <c r="BL18" s="4"/>
      <c r="BM18" s="4"/>
      <c r="BN18" s="4"/>
      <c r="BO18" s="4"/>
      <c r="BQ18" s="4"/>
      <c r="BR18" s="4"/>
      <c r="BS18" s="4"/>
      <c r="BT18" s="4"/>
      <c r="BU18" s="4"/>
      <c r="BV18" s="4"/>
      <c r="BW18" s="4"/>
      <c r="BX18" s="4"/>
      <c r="BZ18" s="4"/>
      <c r="CA18" s="4"/>
      <c r="CB18" s="4"/>
      <c r="CC18" s="4"/>
      <c r="CD18" s="4"/>
      <c r="CE18" s="4"/>
      <c r="CF18" s="4"/>
      <c r="CG18" s="4"/>
      <c r="CH18" s="4" t="s">
        <v>519</v>
      </c>
      <c r="CI18" s="4"/>
      <c r="CJ18" s="4" t="s">
        <v>520</v>
      </c>
      <c r="CK18" s="4"/>
      <c r="CL18" s="4"/>
      <c r="CM18" s="4"/>
      <c r="CO18" s="4"/>
      <c r="CP18" s="4"/>
      <c r="CQ18" s="4"/>
      <c r="CR18" s="4"/>
      <c r="CS18" s="4"/>
      <c r="CT18" s="4"/>
      <c r="CU18" s="4"/>
      <c r="CV18" s="4" t="s">
        <v>521</v>
      </c>
      <c r="CW18" s="4"/>
      <c r="CX18" s="4"/>
      <c r="CY18" s="4" t="s">
        <v>522</v>
      </c>
      <c r="CZ18" s="4"/>
      <c r="DB18" s="4"/>
      <c r="DC18" s="4"/>
      <c r="DD18" s="4"/>
      <c r="DE18" s="4"/>
      <c r="DF18" s="4"/>
      <c r="DG18" s="4"/>
      <c r="DI18" s="4"/>
      <c r="DJ18" s="4" t="s">
        <v>523</v>
      </c>
      <c r="DK18" s="4"/>
      <c r="DL18" s="4"/>
      <c r="DM18" s="4"/>
      <c r="DN18" s="4"/>
      <c r="DO18" s="4"/>
      <c r="DP18" s="4"/>
      <c r="DQ18" s="4"/>
    </row>
    <row r="19" spans="1:121" ht="13.5" thickBot="1">
      <c r="A19" s="4"/>
      <c r="B19" s="4"/>
      <c r="C19" s="4"/>
      <c r="D19" s="4"/>
      <c r="E19" s="4"/>
      <c r="F19" s="4"/>
      <c r="J19" s="4"/>
      <c r="K19" s="4"/>
      <c r="L19" s="4"/>
      <c r="M19" s="4" t="s">
        <v>524</v>
      </c>
      <c r="N19" s="4" t="s">
        <v>525</v>
      </c>
      <c r="O19" s="4"/>
      <c r="P19" s="4"/>
      <c r="R19" s="4"/>
      <c r="S19" s="4"/>
      <c r="T19" s="4"/>
      <c r="U19" s="4"/>
      <c r="V19" s="4"/>
      <c r="W19" s="4"/>
      <c r="X19" s="4"/>
      <c r="Y19" s="4"/>
      <c r="Z19" s="4"/>
      <c r="AA19" s="4"/>
      <c r="AB19" s="4" t="s">
        <v>526</v>
      </c>
      <c r="AC19" s="4"/>
      <c r="AD19" s="4"/>
      <c r="AE19" s="4"/>
      <c r="AG19" s="4"/>
      <c r="AH19" s="4"/>
      <c r="AI19" s="4"/>
      <c r="AJ19" s="4"/>
      <c r="AK19" s="4"/>
      <c r="AL19" s="4"/>
      <c r="AM19" s="4"/>
      <c r="AN19" s="4"/>
      <c r="AO19" s="4"/>
      <c r="AP19" s="4" t="s">
        <v>527</v>
      </c>
      <c r="AQ19" s="4"/>
      <c r="AR19" s="4"/>
      <c r="AS19" s="4"/>
      <c r="AT19" s="4"/>
      <c r="AU19" s="4"/>
      <c r="AV19" s="4"/>
      <c r="AW19" s="4"/>
      <c r="AX19" s="4"/>
      <c r="AY19" s="4"/>
      <c r="AZ19" s="4"/>
      <c r="BA19" s="4"/>
      <c r="BC19" s="4"/>
      <c r="BD19" s="4"/>
      <c r="BE19" s="4"/>
      <c r="BF19" s="4"/>
      <c r="BG19" s="4"/>
      <c r="BH19" s="4"/>
      <c r="BI19" s="4"/>
      <c r="BJ19" s="4" t="s">
        <v>307</v>
      </c>
      <c r="BK19" s="4"/>
      <c r="BL19" s="4"/>
      <c r="BM19" s="4"/>
      <c r="BN19" s="4"/>
      <c r="BO19" s="4"/>
      <c r="BQ19" s="4"/>
      <c r="BR19" s="4"/>
      <c r="BS19" s="4"/>
      <c r="BT19" s="4"/>
      <c r="BU19" s="4"/>
      <c r="BV19" s="4"/>
      <c r="BW19" s="4"/>
      <c r="BX19" s="4"/>
      <c r="BZ19" s="4"/>
      <c r="CA19" s="4"/>
      <c r="CB19" s="4"/>
      <c r="CC19" s="4"/>
      <c r="CD19" s="4"/>
      <c r="CE19" s="4"/>
      <c r="CF19" s="4"/>
      <c r="CG19" s="4"/>
      <c r="CH19" s="4" t="s">
        <v>528</v>
      </c>
      <c r="CI19" s="4"/>
      <c r="CJ19" s="4" t="s">
        <v>529</v>
      </c>
      <c r="CK19" s="4"/>
      <c r="CL19" s="4"/>
      <c r="CM19" s="4"/>
      <c r="CO19" s="4"/>
      <c r="CP19" s="4"/>
      <c r="CQ19" s="4"/>
      <c r="CR19" s="4"/>
      <c r="CS19" s="4"/>
      <c r="CT19" s="4"/>
      <c r="CU19" s="4"/>
      <c r="CV19" s="4" t="s">
        <v>530</v>
      </c>
      <c r="CW19" s="4"/>
      <c r="CX19" s="4"/>
      <c r="CY19" s="4" t="s">
        <v>531</v>
      </c>
      <c r="CZ19" s="4"/>
      <c r="DB19" s="4"/>
      <c r="DC19" s="4"/>
      <c r="DD19" s="4"/>
      <c r="DE19" s="4"/>
      <c r="DF19" s="4"/>
      <c r="DG19" s="4"/>
      <c r="DI19" s="4"/>
      <c r="DJ19" s="4"/>
      <c r="DK19" s="4"/>
      <c r="DL19" s="4"/>
      <c r="DM19" s="4"/>
      <c r="DN19" s="4"/>
      <c r="DO19" s="4"/>
      <c r="DP19" s="4"/>
      <c r="DQ19" s="4"/>
    </row>
    <row r="20" spans="1:121" ht="16.5" thickBot="1">
      <c r="A20" s="152" t="s">
        <v>727</v>
      </c>
      <c r="B20" s="150"/>
      <c r="C20" s="151"/>
      <c r="D20" s="152" t="s">
        <v>532</v>
      </c>
      <c r="E20" s="150"/>
      <c r="F20" s="151"/>
      <c r="G20" s="152" t="s">
        <v>533</v>
      </c>
      <c r="H20" s="150"/>
      <c r="I20" s="151"/>
      <c r="J20" s="68" t="s">
        <v>754</v>
      </c>
      <c r="K20" s="69" t="s">
        <v>755</v>
      </c>
      <c r="L20" s="70"/>
      <c r="M20" s="4" t="s">
        <v>534</v>
      </c>
      <c r="N20" s="4" t="s">
        <v>535</v>
      </c>
      <c r="O20" s="4"/>
      <c r="P20" s="4"/>
      <c r="R20" s="4"/>
      <c r="S20" s="4"/>
      <c r="T20" s="4"/>
      <c r="U20" s="4"/>
      <c r="V20" s="4"/>
      <c r="W20" s="4"/>
      <c r="X20" s="4"/>
      <c r="Y20" s="4"/>
      <c r="Z20" s="4"/>
      <c r="AA20" s="4"/>
      <c r="AB20" s="4" t="s">
        <v>536</v>
      </c>
      <c r="AC20" s="4"/>
      <c r="AD20" s="4"/>
      <c r="AE20" s="4"/>
      <c r="AG20" s="4"/>
      <c r="AH20" s="4"/>
      <c r="AI20" s="4"/>
      <c r="AJ20" s="4"/>
      <c r="AK20" s="4"/>
      <c r="AL20" s="4"/>
      <c r="AM20" s="4"/>
      <c r="AN20" s="4"/>
      <c r="AO20" s="4"/>
      <c r="AP20" s="4" t="s">
        <v>537</v>
      </c>
      <c r="AQ20" s="4"/>
      <c r="AR20" s="4"/>
      <c r="AS20" s="4"/>
      <c r="AT20" s="4"/>
      <c r="AU20" s="4"/>
      <c r="AV20" s="4"/>
      <c r="AW20" s="4"/>
      <c r="AX20" s="4"/>
      <c r="AY20" s="4"/>
      <c r="AZ20" s="4"/>
      <c r="BA20" s="4"/>
      <c r="BC20" s="4"/>
      <c r="BD20" s="4"/>
      <c r="BE20" s="4"/>
      <c r="BF20" s="4"/>
      <c r="BG20" s="4"/>
      <c r="BH20" s="4"/>
      <c r="BI20" s="4"/>
      <c r="BJ20" s="4" t="s">
        <v>538</v>
      </c>
      <c r="BK20" s="4"/>
      <c r="BL20" s="4"/>
      <c r="BM20" s="4"/>
      <c r="BN20" s="4"/>
      <c r="BO20" s="4"/>
      <c r="BQ20" s="4"/>
      <c r="BR20" s="4"/>
      <c r="BS20" s="4"/>
      <c r="BT20" s="4"/>
      <c r="BU20" s="4"/>
      <c r="BV20" s="4"/>
      <c r="BW20" s="4"/>
      <c r="BX20" s="4"/>
      <c r="BZ20" s="4"/>
      <c r="CA20" s="4"/>
      <c r="CB20" s="4"/>
      <c r="CC20" s="4"/>
      <c r="CD20" s="4"/>
      <c r="CE20" s="4"/>
      <c r="CF20" s="4"/>
      <c r="CG20" s="4"/>
      <c r="CH20" s="4"/>
      <c r="CI20" s="4"/>
      <c r="CJ20" s="4" t="s">
        <v>539</v>
      </c>
      <c r="CK20" s="4"/>
      <c r="CL20" s="4"/>
      <c r="CM20" s="4"/>
      <c r="CO20" s="4"/>
      <c r="CP20" s="4"/>
      <c r="CQ20" s="4"/>
      <c r="CR20" s="4"/>
      <c r="CS20" s="4"/>
      <c r="CT20" s="4"/>
      <c r="CU20" s="4"/>
      <c r="CV20" s="4" t="s">
        <v>540</v>
      </c>
      <c r="CW20" s="4"/>
      <c r="CX20" s="4"/>
      <c r="CY20" s="4" t="s">
        <v>287</v>
      </c>
      <c r="CZ20" s="4"/>
      <c r="DB20" s="4"/>
      <c r="DC20" s="4"/>
      <c r="DD20" s="4"/>
      <c r="DE20" s="4"/>
      <c r="DF20" s="4"/>
      <c r="DG20" s="4"/>
      <c r="DI20" s="4"/>
      <c r="DJ20" s="4"/>
      <c r="DK20" s="4"/>
      <c r="DL20" s="4"/>
      <c r="DM20" s="4"/>
      <c r="DN20" s="4"/>
      <c r="DO20" s="4"/>
      <c r="DP20" s="4"/>
      <c r="DQ20" s="4"/>
    </row>
    <row r="21" spans="1:121">
      <c r="A21" s="8" t="s">
        <v>161</v>
      </c>
      <c r="B21" s="9"/>
      <c r="C21" s="10"/>
      <c r="D21" s="9" t="s">
        <v>161</v>
      </c>
      <c r="E21" s="9"/>
      <c r="F21" s="10"/>
      <c r="G21" s="11" t="s">
        <v>238</v>
      </c>
      <c r="H21" s="5"/>
      <c r="I21" s="12"/>
      <c r="J21" s="71" t="s">
        <v>541</v>
      </c>
      <c r="K21" s="72">
        <v>2</v>
      </c>
      <c r="L21" s="5"/>
      <c r="M21" s="4" t="s">
        <v>542</v>
      </c>
      <c r="N21" s="4"/>
      <c r="O21" s="4"/>
      <c r="P21" s="4"/>
      <c r="R21" s="4"/>
      <c r="S21" s="4"/>
      <c r="T21" s="4"/>
      <c r="U21" s="4"/>
      <c r="V21" s="4"/>
      <c r="W21" s="4"/>
      <c r="X21" s="4"/>
      <c r="Y21" s="4"/>
      <c r="Z21" s="4"/>
      <c r="AA21" s="4"/>
      <c r="AB21" s="4" t="s">
        <v>543</v>
      </c>
      <c r="AC21" s="4"/>
      <c r="AD21" s="4"/>
      <c r="AE21" s="4"/>
      <c r="AG21" s="4"/>
      <c r="AH21" s="4"/>
      <c r="AI21" s="4"/>
      <c r="AJ21" s="4"/>
      <c r="AK21" s="4"/>
      <c r="AL21" s="4"/>
      <c r="AM21" s="4"/>
      <c r="AN21" s="4"/>
      <c r="AO21" s="4"/>
      <c r="AP21" s="4" t="s">
        <v>544</v>
      </c>
      <c r="AQ21" s="4"/>
      <c r="AR21" s="4"/>
      <c r="AS21" s="4"/>
      <c r="AT21" s="4"/>
      <c r="AU21" s="4"/>
      <c r="AV21" s="4"/>
      <c r="AW21" s="4"/>
      <c r="AX21" s="4"/>
      <c r="AY21" s="4"/>
      <c r="AZ21" s="4"/>
      <c r="BA21" s="4"/>
      <c r="BC21" s="4"/>
      <c r="BD21" s="4"/>
      <c r="BE21" s="4"/>
      <c r="BF21" s="4"/>
      <c r="BG21" s="4"/>
      <c r="BH21" s="4"/>
      <c r="BI21" s="4"/>
      <c r="BJ21" s="4" t="s">
        <v>545</v>
      </c>
      <c r="BK21" s="4"/>
      <c r="BL21" s="4"/>
      <c r="BM21" s="4"/>
      <c r="BN21" s="4"/>
      <c r="BO21" s="4"/>
      <c r="BQ21" s="4"/>
      <c r="BR21" s="4"/>
      <c r="BS21" s="4"/>
      <c r="BT21" s="4"/>
      <c r="BU21" s="4"/>
      <c r="BV21" s="4"/>
      <c r="BW21" s="4"/>
      <c r="BX21" s="4"/>
      <c r="BZ21" s="4"/>
      <c r="CA21" s="4"/>
      <c r="CB21" s="4"/>
      <c r="CC21" s="4"/>
      <c r="CD21" s="4"/>
      <c r="CE21" s="4"/>
      <c r="CF21" s="4"/>
      <c r="CG21" s="4"/>
      <c r="CH21" s="4"/>
      <c r="CI21" s="4"/>
      <c r="CJ21" s="4" t="s">
        <v>470</v>
      </c>
      <c r="CK21" s="4"/>
      <c r="CL21" s="4"/>
      <c r="CM21" s="4"/>
      <c r="CO21" s="4"/>
      <c r="CP21" s="4"/>
      <c r="CQ21" s="4"/>
      <c r="CR21" s="4"/>
      <c r="CS21" s="4"/>
      <c r="CT21" s="4"/>
      <c r="CU21" s="4"/>
      <c r="CV21" s="4" t="s">
        <v>546</v>
      </c>
      <c r="CW21" s="4"/>
      <c r="CX21" s="4"/>
      <c r="CY21" s="4" t="s">
        <v>547</v>
      </c>
      <c r="CZ21" s="4"/>
    </row>
    <row r="22" spans="1:121">
      <c r="A22" s="11" t="s">
        <v>162</v>
      </c>
      <c r="B22" s="5"/>
      <c r="C22" s="12"/>
      <c r="D22" s="5" t="s">
        <v>162</v>
      </c>
      <c r="E22" s="5"/>
      <c r="F22" s="12"/>
      <c r="G22" s="11" t="s">
        <v>279</v>
      </c>
      <c r="H22" s="5"/>
      <c r="I22" s="12"/>
      <c r="J22" s="71" t="s">
        <v>548</v>
      </c>
      <c r="K22" s="72">
        <v>4</v>
      </c>
      <c r="L22" s="5"/>
      <c r="M22" s="4" t="s">
        <v>549</v>
      </c>
      <c r="N22" s="4"/>
      <c r="O22" s="4"/>
      <c r="P22" s="4"/>
      <c r="R22" s="4"/>
      <c r="S22" s="4"/>
      <c r="T22" s="4"/>
      <c r="U22" s="4"/>
      <c r="V22" s="4"/>
      <c r="W22" s="4"/>
      <c r="X22" s="4"/>
      <c r="Y22" s="4"/>
      <c r="Z22" s="4"/>
      <c r="AA22" s="4"/>
      <c r="AB22" s="4" t="s">
        <v>550</v>
      </c>
      <c r="AC22" s="4"/>
      <c r="AD22" s="4"/>
      <c r="AE22" s="4"/>
      <c r="AG22" s="4"/>
      <c r="AH22" s="4"/>
      <c r="AI22" s="4"/>
      <c r="AJ22" s="4"/>
      <c r="AK22" s="4"/>
      <c r="AL22" s="4"/>
      <c r="AM22" s="4"/>
      <c r="AN22" s="4"/>
      <c r="AO22" s="4"/>
      <c r="AP22" s="4">
        <v>147</v>
      </c>
      <c r="AQ22" s="4"/>
      <c r="AR22" s="4"/>
      <c r="AS22" s="4"/>
      <c r="AT22" s="4"/>
      <c r="AU22" s="4"/>
      <c r="AV22" s="4"/>
      <c r="AW22" s="4"/>
      <c r="AX22" s="4"/>
      <c r="AY22" s="4"/>
      <c r="AZ22" s="4"/>
      <c r="BA22" s="4"/>
      <c r="BC22" s="4"/>
      <c r="BD22" s="4"/>
      <c r="BE22" s="4"/>
      <c r="BF22" s="4"/>
      <c r="BG22" s="4"/>
      <c r="BH22" s="4"/>
      <c r="BI22" s="4"/>
      <c r="BJ22" s="4" t="s">
        <v>438</v>
      </c>
      <c r="BK22" s="4"/>
      <c r="BL22" s="4"/>
      <c r="BM22" s="4"/>
      <c r="BN22" s="4"/>
      <c r="BO22" s="4"/>
      <c r="BP22" s="4"/>
      <c r="BQ22" s="4"/>
      <c r="BR22" s="4"/>
      <c r="BS22" s="4"/>
      <c r="BT22" s="4"/>
      <c r="BU22" s="4"/>
      <c r="BV22" s="4"/>
      <c r="BW22" s="4"/>
      <c r="BX22" s="4"/>
      <c r="BZ22" s="4"/>
      <c r="CA22" s="4"/>
      <c r="CB22" s="4"/>
      <c r="CC22" s="4"/>
      <c r="CD22" s="4"/>
      <c r="CE22" s="4"/>
      <c r="CF22" s="4"/>
      <c r="CG22" s="4"/>
      <c r="CH22" s="4"/>
      <c r="CI22" s="4"/>
      <c r="CJ22" s="4" t="s">
        <v>551</v>
      </c>
      <c r="CK22" s="4"/>
      <c r="CL22" s="4"/>
      <c r="CM22" s="4"/>
      <c r="CO22" s="4"/>
      <c r="CP22" s="4"/>
      <c r="CQ22" s="4"/>
      <c r="CR22" s="4"/>
      <c r="CS22" s="4"/>
      <c r="CT22" s="4"/>
      <c r="CU22" s="4"/>
      <c r="CV22" s="4" t="s">
        <v>552</v>
      </c>
      <c r="CW22" s="4"/>
      <c r="CX22" s="4"/>
      <c r="CY22" s="4" t="s">
        <v>553</v>
      </c>
      <c r="CZ22" s="4"/>
    </row>
    <row r="23" spans="1:121">
      <c r="A23" s="11" t="s">
        <v>163</v>
      </c>
      <c r="B23" s="5"/>
      <c r="C23" s="12"/>
      <c r="D23" s="5" t="s">
        <v>163</v>
      </c>
      <c r="E23" s="5"/>
      <c r="F23" s="12"/>
      <c r="G23" s="13" t="s">
        <v>307</v>
      </c>
      <c r="H23" s="5"/>
      <c r="I23" s="12"/>
      <c r="J23" s="71" t="s">
        <v>554</v>
      </c>
      <c r="K23" s="72">
        <v>6</v>
      </c>
      <c r="L23" s="5"/>
      <c r="M23" s="4" t="s">
        <v>555</v>
      </c>
      <c r="N23" s="4"/>
      <c r="O23" s="4"/>
      <c r="P23" s="4"/>
      <c r="R23" s="4"/>
      <c r="S23" s="4"/>
      <c r="T23" s="4"/>
      <c r="U23" s="4"/>
      <c r="V23" s="4"/>
      <c r="W23" s="4"/>
      <c r="X23" s="4"/>
      <c r="Y23" s="4"/>
      <c r="Z23" s="4"/>
      <c r="AA23" s="4"/>
      <c r="AB23" s="4" t="s">
        <v>556</v>
      </c>
      <c r="AC23" s="4"/>
      <c r="AD23" s="4"/>
      <c r="AE23" s="4"/>
      <c r="AG23" s="4"/>
      <c r="AH23" s="4"/>
      <c r="AI23" s="4"/>
      <c r="AJ23" s="4"/>
      <c r="AK23" s="4"/>
      <c r="AL23" s="4"/>
      <c r="AM23" s="4"/>
      <c r="AN23" s="4"/>
      <c r="AO23" s="4"/>
      <c r="AP23" s="4">
        <v>95</v>
      </c>
      <c r="AQ23" s="4"/>
      <c r="AR23" s="4"/>
      <c r="AS23" s="4"/>
      <c r="AT23" s="4"/>
      <c r="AU23" s="4"/>
      <c r="AV23" s="4"/>
      <c r="AW23" s="4"/>
      <c r="AX23" s="4"/>
      <c r="AY23" s="4"/>
      <c r="AZ23" s="4"/>
      <c r="BA23" s="4"/>
      <c r="BC23" s="4"/>
      <c r="BD23" s="4"/>
      <c r="BE23" s="4"/>
      <c r="BF23" s="4"/>
      <c r="BG23" s="4"/>
      <c r="BH23" s="4"/>
      <c r="BI23" s="4"/>
      <c r="BJ23" s="4" t="s">
        <v>470</v>
      </c>
      <c r="BK23" s="4"/>
      <c r="BL23" s="4"/>
      <c r="BM23" s="4"/>
      <c r="BN23" s="4"/>
      <c r="BO23" s="4"/>
      <c r="BP23" s="4"/>
      <c r="BQ23" s="4"/>
      <c r="BR23" s="4"/>
      <c r="BS23" s="4"/>
      <c r="BT23" s="4"/>
      <c r="BU23" s="4"/>
      <c r="BV23" s="4"/>
      <c r="BW23" s="4"/>
      <c r="BX23" s="4"/>
      <c r="BZ23" s="4"/>
      <c r="CA23" s="4"/>
      <c r="CB23" s="4"/>
      <c r="CC23" s="4"/>
      <c r="CD23" s="4"/>
      <c r="CE23" s="4"/>
      <c r="CF23" s="4"/>
      <c r="CG23" s="4"/>
      <c r="CH23" s="4"/>
      <c r="CI23" s="4"/>
      <c r="CJ23" s="4" t="s">
        <v>557</v>
      </c>
      <c r="CK23" s="4"/>
      <c r="CL23" s="4"/>
      <c r="CM23" s="4"/>
      <c r="CO23" s="4"/>
      <c r="CP23" s="4"/>
      <c r="CQ23" s="4"/>
      <c r="CR23" s="4"/>
      <c r="CS23" s="4"/>
      <c r="CT23" s="4"/>
      <c r="CU23" s="4"/>
      <c r="CV23" s="4" t="s">
        <v>558</v>
      </c>
      <c r="CW23" s="4"/>
      <c r="CX23" s="4"/>
      <c r="CY23" s="4" t="s">
        <v>559</v>
      </c>
      <c r="CZ23" s="4"/>
    </row>
    <row r="24" spans="1:121">
      <c r="A24" s="11" t="s">
        <v>161</v>
      </c>
      <c r="B24" s="5"/>
      <c r="C24" s="12"/>
      <c r="D24" s="5" t="s">
        <v>161</v>
      </c>
      <c r="E24" s="5"/>
      <c r="F24" s="12"/>
      <c r="G24" s="13" t="s">
        <v>331</v>
      </c>
      <c r="H24" s="5"/>
      <c r="I24" s="12"/>
      <c r="J24" s="71" t="s">
        <v>560</v>
      </c>
      <c r="K24" s="72">
        <v>1</v>
      </c>
      <c r="L24" s="5"/>
      <c r="M24" s="4" t="s">
        <v>561</v>
      </c>
      <c r="N24" s="4"/>
      <c r="O24" s="4"/>
      <c r="P24" s="4"/>
      <c r="R24" s="4"/>
      <c r="S24" s="4"/>
      <c r="T24" s="4"/>
      <c r="U24" s="4"/>
      <c r="V24" s="4"/>
      <c r="W24" s="4"/>
      <c r="X24" s="4"/>
      <c r="Y24" s="4"/>
      <c r="Z24" s="4"/>
      <c r="AA24" s="4"/>
      <c r="AB24" s="4" t="s">
        <v>562</v>
      </c>
      <c r="AC24" s="4"/>
      <c r="AD24" s="4"/>
      <c r="AE24" s="4"/>
      <c r="AG24" s="4"/>
      <c r="AH24" s="4"/>
      <c r="AI24" s="4"/>
      <c r="AJ24" s="4"/>
      <c r="AK24" s="4"/>
      <c r="AL24" s="4"/>
      <c r="AM24" s="4"/>
      <c r="AN24" s="4"/>
      <c r="AO24" s="4"/>
      <c r="AP24" s="4" t="s">
        <v>563</v>
      </c>
      <c r="AQ24" s="4"/>
      <c r="AR24" s="4"/>
      <c r="AS24" s="4"/>
      <c r="AT24" s="4"/>
      <c r="AU24" s="4"/>
      <c r="AV24" s="4"/>
      <c r="AW24" s="4"/>
      <c r="AX24" s="4"/>
      <c r="AY24" s="4"/>
      <c r="AZ24" s="4"/>
      <c r="BA24" s="4"/>
      <c r="BC24" s="4"/>
      <c r="BD24" s="4"/>
      <c r="BE24" s="4"/>
      <c r="BF24" s="4"/>
      <c r="BG24" s="4"/>
      <c r="BH24" s="4"/>
      <c r="BI24" s="4"/>
      <c r="BJ24" s="4" t="s">
        <v>291</v>
      </c>
      <c r="BK24" s="4"/>
      <c r="BL24" s="4"/>
      <c r="BM24" s="4"/>
      <c r="BN24" s="4"/>
      <c r="BO24" s="4"/>
      <c r="BP24" s="4"/>
      <c r="BQ24" s="4"/>
      <c r="BR24" s="4"/>
      <c r="BS24" s="4"/>
      <c r="BT24" s="4"/>
      <c r="BU24" s="4"/>
      <c r="BV24" s="4"/>
      <c r="BW24" s="4"/>
      <c r="BX24" s="4"/>
      <c r="BZ24" s="4"/>
      <c r="CA24" s="4"/>
      <c r="CB24" s="4"/>
      <c r="CC24" s="4"/>
      <c r="CD24" s="4"/>
      <c r="CE24" s="4"/>
      <c r="CF24" s="4"/>
      <c r="CG24" s="4"/>
      <c r="CH24" s="4"/>
      <c r="CI24" s="4"/>
      <c r="CJ24" s="4" t="s">
        <v>564</v>
      </c>
      <c r="CK24" s="4"/>
      <c r="CL24" s="4"/>
      <c r="CM24" s="4"/>
      <c r="CO24" s="4"/>
      <c r="CP24" s="4"/>
      <c r="CQ24" s="4"/>
      <c r="CR24" s="4"/>
      <c r="CS24" s="4"/>
      <c r="CT24" s="4"/>
      <c r="CU24" s="4"/>
      <c r="CV24" s="4" t="s">
        <v>565</v>
      </c>
      <c r="CW24" s="4"/>
      <c r="CX24" s="4"/>
      <c r="CY24" s="4" t="s">
        <v>566</v>
      </c>
      <c r="CZ24" s="4"/>
    </row>
    <row r="25" spans="1:121">
      <c r="A25" s="11" t="s">
        <v>164</v>
      </c>
      <c r="B25" s="5"/>
      <c r="C25" s="12"/>
      <c r="D25" s="5" t="s">
        <v>164</v>
      </c>
      <c r="E25" s="5"/>
      <c r="F25" s="12"/>
      <c r="G25" s="13" t="s">
        <v>354</v>
      </c>
      <c r="H25" s="5"/>
      <c r="I25" s="12"/>
      <c r="J25" s="71" t="s">
        <v>567</v>
      </c>
      <c r="K25" s="72">
        <v>3</v>
      </c>
      <c r="L25" s="5"/>
      <c r="M25" s="4" t="s">
        <v>568</v>
      </c>
      <c r="N25" s="4"/>
      <c r="O25" s="4"/>
      <c r="P25" s="4"/>
      <c r="R25" s="4"/>
      <c r="S25" s="4"/>
      <c r="T25" s="4"/>
      <c r="U25" s="4"/>
      <c r="V25" s="4"/>
      <c r="W25" s="4"/>
      <c r="X25" s="4"/>
      <c r="Y25" s="4"/>
      <c r="Z25" s="4"/>
      <c r="AA25" s="4"/>
      <c r="AB25" s="4" t="s">
        <v>569</v>
      </c>
      <c r="AC25" s="4"/>
      <c r="AD25" s="4"/>
      <c r="AE25" s="4"/>
      <c r="AG25" s="4"/>
      <c r="AH25" s="4"/>
      <c r="AI25" s="4"/>
      <c r="AJ25" s="4"/>
      <c r="AK25" s="4"/>
      <c r="AL25" s="4"/>
      <c r="AM25" s="4"/>
      <c r="AN25" s="4"/>
      <c r="AO25" s="4"/>
      <c r="AP25" s="4" t="s">
        <v>570</v>
      </c>
      <c r="AQ25" s="4"/>
      <c r="AR25" s="4"/>
      <c r="AS25" s="4"/>
      <c r="AT25" s="4"/>
      <c r="AU25" s="4"/>
      <c r="AV25" s="4"/>
      <c r="AW25" s="4"/>
      <c r="AX25" s="4"/>
      <c r="AY25" s="4"/>
      <c r="AZ25" s="4"/>
      <c r="BA25" s="4"/>
      <c r="BC25" s="4"/>
      <c r="BD25" s="4"/>
      <c r="BE25" s="4"/>
      <c r="BF25" s="4"/>
      <c r="BG25" s="4"/>
      <c r="BH25" s="4"/>
      <c r="BI25" s="4"/>
      <c r="BJ25" s="4" t="s">
        <v>571</v>
      </c>
      <c r="BK25" s="4"/>
      <c r="BL25" s="4"/>
      <c r="BM25" s="4"/>
      <c r="BN25" s="4"/>
      <c r="BO25" s="4"/>
      <c r="BP25" s="4"/>
      <c r="BQ25" s="4"/>
      <c r="BR25" s="4"/>
      <c r="BS25" s="4"/>
      <c r="BT25" s="4"/>
      <c r="BU25" s="4"/>
      <c r="BV25" s="4"/>
      <c r="BW25" s="4"/>
      <c r="BX25" s="4"/>
      <c r="BZ25" s="4"/>
      <c r="CA25" s="4"/>
      <c r="CB25" s="4"/>
      <c r="CC25" s="4"/>
      <c r="CD25" s="4"/>
      <c r="CE25" s="4"/>
      <c r="CF25" s="4"/>
      <c r="CG25" s="4"/>
      <c r="CH25" s="4"/>
      <c r="CI25" s="4"/>
      <c r="CJ25" s="4" t="s">
        <v>572</v>
      </c>
      <c r="CK25" s="4"/>
      <c r="CL25" s="4"/>
      <c r="CM25" s="4"/>
      <c r="CO25" s="4"/>
      <c r="CP25" s="4"/>
      <c r="CQ25" s="4"/>
      <c r="CR25" s="4"/>
      <c r="CS25" s="4"/>
      <c r="CT25" s="4"/>
      <c r="CU25" s="4"/>
      <c r="CV25" s="4"/>
      <c r="CW25" s="4"/>
      <c r="CX25" s="4"/>
      <c r="CY25" s="4" t="s">
        <v>573</v>
      </c>
      <c r="CZ25" s="4"/>
    </row>
    <row r="26" spans="1:121">
      <c r="A26" s="11" t="s">
        <v>165</v>
      </c>
      <c r="B26" s="5"/>
      <c r="C26" s="12"/>
      <c r="D26" s="5" t="s">
        <v>165</v>
      </c>
      <c r="E26" s="5"/>
      <c r="F26" s="12"/>
      <c r="G26" s="13" t="s">
        <v>380</v>
      </c>
      <c r="H26" s="5"/>
      <c r="I26" s="12"/>
      <c r="J26" s="71" t="s">
        <v>574</v>
      </c>
      <c r="K26" s="72">
        <v>5</v>
      </c>
      <c r="L26" s="5"/>
      <c r="M26" s="4" t="s">
        <v>575</v>
      </c>
      <c r="N26" s="4"/>
      <c r="O26" s="4"/>
      <c r="P26" s="4"/>
      <c r="R26" s="4"/>
      <c r="S26" s="4"/>
      <c r="T26" s="4"/>
      <c r="U26" s="4"/>
      <c r="V26" s="4"/>
      <c r="W26" s="4"/>
      <c r="X26" s="4"/>
      <c r="Y26" s="4"/>
      <c r="Z26" s="4"/>
      <c r="AA26" s="4"/>
      <c r="AB26" s="4" t="s">
        <v>576</v>
      </c>
      <c r="AC26" s="4"/>
      <c r="AD26" s="4"/>
      <c r="AE26" s="4"/>
      <c r="AG26" s="4"/>
      <c r="AH26" s="4"/>
      <c r="AI26" s="4"/>
      <c r="AJ26" s="4"/>
      <c r="AK26" s="4"/>
      <c r="AL26" s="4"/>
      <c r="AM26" s="4"/>
      <c r="AN26" s="4"/>
      <c r="AO26" s="4"/>
      <c r="AP26" s="4" t="s">
        <v>577</v>
      </c>
      <c r="AQ26" s="4"/>
      <c r="AR26" s="4"/>
      <c r="AS26" s="4"/>
      <c r="AT26" s="4"/>
      <c r="AU26" s="4"/>
      <c r="AV26" s="4"/>
      <c r="AW26" s="4"/>
      <c r="AX26" s="4"/>
      <c r="AY26" s="4"/>
      <c r="AZ26" s="4"/>
      <c r="BA26" s="4"/>
      <c r="BC26" s="4"/>
      <c r="BD26" s="4"/>
      <c r="BE26" s="4"/>
      <c r="BF26" s="4"/>
      <c r="BG26" s="4"/>
      <c r="BH26" s="4"/>
      <c r="BI26" s="4"/>
      <c r="BJ26" s="4" t="s">
        <v>578</v>
      </c>
      <c r="BK26" s="4"/>
      <c r="BL26" s="4"/>
      <c r="BM26" s="4"/>
      <c r="BN26" s="4"/>
      <c r="BO26" s="4"/>
      <c r="BP26" s="4"/>
      <c r="BQ26" s="4"/>
      <c r="BR26" s="4"/>
      <c r="BS26" s="4"/>
      <c r="BT26" s="4"/>
      <c r="BU26" s="4"/>
      <c r="BV26" s="4"/>
      <c r="BW26" s="4"/>
      <c r="BX26" s="4"/>
      <c r="BZ26" s="4"/>
      <c r="CA26" s="4"/>
      <c r="CB26" s="4"/>
      <c r="CC26" s="4"/>
      <c r="CD26" s="4"/>
      <c r="CE26" s="4"/>
      <c r="CF26" s="4"/>
      <c r="CG26" s="4"/>
      <c r="CH26" s="4"/>
      <c r="CI26" s="4"/>
      <c r="CJ26" s="4" t="s">
        <v>579</v>
      </c>
      <c r="CK26" s="4"/>
      <c r="CL26" s="4"/>
      <c r="CM26" s="4"/>
      <c r="CO26" s="4"/>
      <c r="CP26" s="4"/>
      <c r="CQ26" s="4"/>
      <c r="CR26" s="4"/>
      <c r="CS26" s="4"/>
      <c r="CT26" s="4"/>
      <c r="CU26" s="4"/>
      <c r="CV26" s="4"/>
      <c r="CW26" s="4"/>
      <c r="CX26" s="4"/>
      <c r="CY26" s="4" t="s">
        <v>580</v>
      </c>
      <c r="CZ26" s="4"/>
    </row>
    <row r="27" spans="1:121">
      <c r="A27" s="11" t="s">
        <v>251</v>
      </c>
      <c r="B27" s="5"/>
      <c r="C27" s="12"/>
      <c r="D27" s="5" t="s">
        <v>251</v>
      </c>
      <c r="E27" s="5"/>
      <c r="F27" s="12"/>
      <c r="G27" s="13" t="s">
        <v>401</v>
      </c>
      <c r="H27" s="5"/>
      <c r="I27" s="12"/>
      <c r="J27" s="71" t="s">
        <v>23</v>
      </c>
      <c r="K27" s="72">
        <v>7</v>
      </c>
      <c r="L27" s="5"/>
      <c r="M27" s="4" t="s">
        <v>581</v>
      </c>
      <c r="N27" s="4"/>
      <c r="O27" s="4"/>
      <c r="P27" s="4"/>
      <c r="R27" s="4"/>
      <c r="S27" s="4"/>
      <c r="T27" s="4"/>
      <c r="U27" s="4"/>
      <c r="V27" s="4"/>
      <c r="W27" s="4"/>
      <c r="X27" s="4"/>
      <c r="Y27" s="4"/>
      <c r="Z27" s="4"/>
      <c r="AA27" s="4"/>
      <c r="AB27" s="4" t="s">
        <v>582</v>
      </c>
      <c r="AC27" s="4"/>
      <c r="AD27" s="4"/>
      <c r="AE27" s="4"/>
      <c r="AG27" s="4"/>
      <c r="AH27" s="4"/>
      <c r="AI27" s="4"/>
      <c r="AJ27" s="4"/>
      <c r="AK27" s="4"/>
      <c r="AL27" s="4"/>
      <c r="AM27" s="4"/>
      <c r="AN27" s="4"/>
      <c r="AO27" s="4"/>
      <c r="AP27" s="4" t="s">
        <v>583</v>
      </c>
      <c r="AQ27" s="4"/>
      <c r="AR27" s="4"/>
      <c r="AS27" s="4"/>
      <c r="AT27" s="4"/>
      <c r="AU27" s="4"/>
      <c r="AV27" s="4"/>
      <c r="AW27" s="4"/>
      <c r="AX27" s="4"/>
      <c r="AY27" s="4"/>
      <c r="AZ27" s="4"/>
      <c r="BA27" s="4"/>
      <c r="BC27" s="4"/>
      <c r="BD27" s="4"/>
      <c r="BE27" s="4"/>
      <c r="BF27" s="4"/>
      <c r="BG27" s="4"/>
      <c r="BH27" s="4"/>
      <c r="BI27" s="4"/>
      <c r="BJ27" s="4" t="s">
        <v>584</v>
      </c>
      <c r="BK27" s="4"/>
      <c r="BL27" s="4"/>
      <c r="BM27" s="4"/>
      <c r="BN27" s="4"/>
      <c r="BO27" s="4"/>
      <c r="BP27" s="4"/>
      <c r="BQ27" s="4"/>
      <c r="BR27" s="4"/>
      <c r="BS27" s="4"/>
      <c r="BT27" s="4"/>
      <c r="BU27" s="4"/>
      <c r="BV27" s="4"/>
      <c r="BW27" s="4"/>
      <c r="BX27" s="4"/>
      <c r="BZ27" s="4"/>
      <c r="CA27" s="4"/>
      <c r="CB27" s="4"/>
      <c r="CC27" s="4"/>
      <c r="CD27" s="4"/>
      <c r="CE27" s="4"/>
      <c r="CF27" s="4"/>
      <c r="CG27" s="4"/>
      <c r="CH27" s="4"/>
      <c r="CI27" s="4"/>
      <c r="CJ27" s="4" t="s">
        <v>585</v>
      </c>
      <c r="CK27" s="4"/>
      <c r="CL27" s="4"/>
      <c r="CM27" s="4"/>
      <c r="CO27" s="4"/>
      <c r="CP27" s="4"/>
      <c r="CQ27" s="4"/>
      <c r="CR27" s="4"/>
      <c r="CS27" s="4"/>
      <c r="CT27" s="4"/>
      <c r="CU27" s="4"/>
      <c r="CV27" s="4"/>
      <c r="CW27" s="4"/>
      <c r="CX27" s="4"/>
      <c r="CY27" s="4" t="s">
        <v>586</v>
      </c>
      <c r="CZ27" s="4"/>
    </row>
    <row r="28" spans="1:121">
      <c r="A28" s="11" t="s">
        <v>279</v>
      </c>
      <c r="B28" s="5"/>
      <c r="C28" s="12"/>
      <c r="D28" s="5" t="s">
        <v>279</v>
      </c>
      <c r="E28" s="5"/>
      <c r="F28" s="12"/>
      <c r="G28" s="11" t="s">
        <v>239</v>
      </c>
      <c r="H28" s="5"/>
      <c r="I28" s="12"/>
      <c r="J28" s="71" t="s">
        <v>24</v>
      </c>
      <c r="K28" s="72">
        <v>8</v>
      </c>
      <c r="L28" s="5"/>
      <c r="M28" s="4" t="s">
        <v>587</v>
      </c>
      <c r="N28" s="4"/>
      <c r="O28" s="4"/>
      <c r="P28" s="4"/>
      <c r="R28" s="4"/>
      <c r="S28" s="4"/>
      <c r="T28" s="4"/>
      <c r="U28" s="4"/>
      <c r="V28" s="4"/>
      <c r="W28" s="4"/>
      <c r="X28" s="4"/>
      <c r="Y28" s="4"/>
      <c r="Z28" s="4"/>
      <c r="AA28" s="4"/>
      <c r="AB28" s="4" t="s">
        <v>588</v>
      </c>
      <c r="AC28" s="4"/>
      <c r="AD28" s="4"/>
      <c r="AE28" s="4"/>
      <c r="AG28" s="4"/>
      <c r="AH28" s="4"/>
      <c r="AI28" s="4"/>
      <c r="AJ28" s="4"/>
      <c r="AK28" s="4"/>
      <c r="AL28" s="4"/>
      <c r="AM28" s="4"/>
      <c r="AN28" s="4"/>
      <c r="AO28" s="4"/>
      <c r="AP28" s="4" t="s">
        <v>589</v>
      </c>
      <c r="AQ28" s="4"/>
      <c r="AR28" s="4"/>
      <c r="AS28" s="4"/>
      <c r="AT28" s="4"/>
      <c r="AU28" s="4"/>
      <c r="AV28" s="4"/>
      <c r="AW28" s="4"/>
      <c r="AX28" s="4"/>
      <c r="AY28" s="4"/>
      <c r="AZ28" s="4"/>
      <c r="BA28" s="4"/>
      <c r="BC28" s="4"/>
      <c r="BD28" s="4"/>
      <c r="BE28" s="4"/>
      <c r="BF28" s="4"/>
      <c r="BG28" s="4"/>
      <c r="BH28" s="4"/>
      <c r="BI28" s="4"/>
      <c r="BJ28" s="4" t="s">
        <v>590</v>
      </c>
      <c r="BK28" s="4"/>
      <c r="BL28" s="4"/>
      <c r="BM28" s="4"/>
      <c r="BN28" s="4"/>
      <c r="BO28" s="4"/>
      <c r="BP28" s="4"/>
      <c r="BQ28" s="4"/>
      <c r="BR28" s="4"/>
      <c r="BS28" s="4"/>
      <c r="BT28" s="4"/>
      <c r="BU28" s="4"/>
      <c r="BV28" s="4"/>
      <c r="BW28" s="4"/>
      <c r="BX28" s="4"/>
      <c r="BZ28" s="4"/>
      <c r="CA28" s="4"/>
      <c r="CB28" s="4"/>
      <c r="CC28" s="4"/>
      <c r="CD28" s="4"/>
      <c r="CE28" s="4"/>
      <c r="CF28" s="4"/>
      <c r="CG28" s="4"/>
      <c r="CH28" s="4"/>
      <c r="CI28" s="4"/>
      <c r="CJ28" s="4" t="s">
        <v>591</v>
      </c>
      <c r="CK28" s="4"/>
      <c r="CL28" s="4"/>
      <c r="CM28" s="4"/>
      <c r="CO28" s="4"/>
      <c r="CP28" s="4"/>
      <c r="CQ28" s="4"/>
      <c r="CR28" s="4"/>
      <c r="CS28" s="4"/>
      <c r="CT28" s="4"/>
      <c r="CU28" s="4"/>
      <c r="CV28" s="4"/>
      <c r="CW28" s="4"/>
      <c r="CX28" s="4"/>
      <c r="CY28" s="4" t="s">
        <v>592</v>
      </c>
      <c r="CZ28" s="4"/>
    </row>
    <row r="29" spans="1:121" ht="13.5" thickBot="1">
      <c r="A29" s="11" t="s">
        <v>311</v>
      </c>
      <c r="B29" s="5"/>
      <c r="C29" s="12"/>
      <c r="D29" s="5" t="s">
        <v>311</v>
      </c>
      <c r="E29" s="5"/>
      <c r="F29" s="12"/>
      <c r="G29" s="11" t="s">
        <v>161</v>
      </c>
      <c r="H29" s="5"/>
      <c r="I29" s="12"/>
      <c r="J29" s="73" t="s">
        <v>593</v>
      </c>
      <c r="K29" s="74">
        <v>9</v>
      </c>
      <c r="L29" s="5"/>
      <c r="M29" s="4" t="s">
        <v>594</v>
      </c>
      <c r="N29" s="4"/>
      <c r="O29" s="4"/>
      <c r="P29" s="4"/>
      <c r="R29" s="4"/>
      <c r="S29" s="4"/>
      <c r="T29" s="4"/>
      <c r="U29" s="4"/>
      <c r="V29" s="4"/>
      <c r="W29" s="4"/>
      <c r="X29" s="4"/>
      <c r="Y29" s="4"/>
      <c r="Z29" s="4"/>
      <c r="AA29" s="4"/>
      <c r="AB29" s="4"/>
      <c r="AC29" s="4"/>
      <c r="AD29" s="4"/>
      <c r="AE29" s="4"/>
      <c r="AG29" s="4"/>
      <c r="AH29" s="4"/>
      <c r="AI29" s="4"/>
      <c r="AJ29" s="4"/>
      <c r="AK29" s="4"/>
      <c r="AL29" s="4"/>
      <c r="AM29" s="4"/>
      <c r="AN29" s="4"/>
      <c r="AO29" s="4"/>
      <c r="AP29" s="4" t="s">
        <v>595</v>
      </c>
      <c r="AQ29" s="4"/>
      <c r="AR29" s="4"/>
      <c r="AS29" s="4"/>
      <c r="AT29" s="4"/>
      <c r="AU29" s="4"/>
      <c r="AV29" s="4"/>
      <c r="AW29" s="4"/>
      <c r="AX29" s="4"/>
      <c r="AY29" s="4"/>
      <c r="AZ29" s="4"/>
      <c r="BA29" s="4"/>
      <c r="BC29" s="4"/>
      <c r="BD29" s="4"/>
      <c r="BE29" s="4"/>
      <c r="BF29" s="4"/>
      <c r="BG29" s="4"/>
      <c r="BH29" s="4"/>
      <c r="BI29" s="4"/>
      <c r="BJ29" s="4" t="s">
        <v>596</v>
      </c>
      <c r="BK29" s="4"/>
      <c r="BL29" s="4"/>
      <c r="BM29" s="4"/>
      <c r="BN29" s="4"/>
      <c r="BO29" s="4"/>
      <c r="BP29" s="4"/>
      <c r="BQ29" s="4"/>
      <c r="BR29" s="4"/>
      <c r="BS29" s="4"/>
      <c r="BT29" s="4"/>
      <c r="BU29" s="4"/>
      <c r="BV29" s="4"/>
      <c r="BW29" s="4"/>
      <c r="BX29" s="4"/>
      <c r="BZ29" s="4"/>
      <c r="CA29" s="4"/>
      <c r="CB29" s="4"/>
      <c r="CC29" s="4"/>
      <c r="CD29" s="4"/>
      <c r="CE29" s="4"/>
      <c r="CF29" s="4"/>
      <c r="CG29" s="4"/>
      <c r="CH29" s="4"/>
      <c r="CI29" s="4"/>
      <c r="CJ29" s="4" t="s">
        <v>597</v>
      </c>
      <c r="CK29" s="4"/>
      <c r="CL29" s="4"/>
      <c r="CM29" s="4"/>
      <c r="CO29" s="4"/>
      <c r="CP29" s="4"/>
      <c r="CQ29" s="4"/>
      <c r="CR29" s="4"/>
      <c r="CS29" s="4"/>
      <c r="CT29" s="4"/>
      <c r="CU29" s="4"/>
      <c r="CV29" s="4"/>
      <c r="CW29" s="4"/>
      <c r="CX29" s="4"/>
      <c r="CY29" s="4" t="s">
        <v>598</v>
      </c>
      <c r="CZ29" s="4"/>
    </row>
    <row r="30" spans="1:121">
      <c r="A30" s="11" t="s">
        <v>285</v>
      </c>
      <c r="B30" s="5"/>
      <c r="C30" s="12"/>
      <c r="D30" s="5" t="s">
        <v>285</v>
      </c>
      <c r="E30" s="5"/>
      <c r="F30" s="12"/>
      <c r="G30" s="11" t="s">
        <v>249</v>
      </c>
      <c r="H30" s="5"/>
      <c r="I30" s="12"/>
      <c r="L30" s="4"/>
      <c r="M30" s="4" t="s">
        <v>599</v>
      </c>
      <c r="N30" s="4"/>
      <c r="O30" s="4"/>
      <c r="P30" s="4"/>
      <c r="R30" s="4"/>
      <c r="S30" s="4"/>
      <c r="T30" s="4"/>
      <c r="U30" s="4"/>
      <c r="V30" s="4"/>
      <c r="W30" s="4"/>
      <c r="X30" s="4"/>
      <c r="Y30" s="4"/>
      <c r="Z30" s="4"/>
      <c r="AA30" s="4"/>
      <c r="AB30" s="4"/>
      <c r="AC30" s="4"/>
      <c r="AD30" s="4"/>
      <c r="AE30" s="4"/>
      <c r="AG30" s="4"/>
      <c r="AH30" s="4"/>
      <c r="AI30" s="4"/>
      <c r="AJ30" s="4"/>
      <c r="AK30" s="4"/>
      <c r="AL30" s="4"/>
      <c r="AM30" s="4"/>
      <c r="AN30" s="4"/>
      <c r="AO30" s="4"/>
      <c r="AP30" s="4" t="s">
        <v>600</v>
      </c>
      <c r="AQ30" s="4"/>
      <c r="AR30" s="4"/>
      <c r="AS30" s="4"/>
      <c r="AT30" s="4"/>
      <c r="AU30" s="4"/>
      <c r="AV30" s="4"/>
      <c r="AW30" s="4"/>
      <c r="AX30" s="4"/>
      <c r="AY30" s="4"/>
      <c r="AZ30" s="4"/>
      <c r="BA30" s="4"/>
      <c r="BC30" s="4"/>
      <c r="BD30" s="4"/>
      <c r="BE30" s="4"/>
      <c r="BF30" s="4"/>
      <c r="BG30" s="4"/>
      <c r="BH30" s="4"/>
      <c r="BI30" s="4"/>
      <c r="BJ30" s="4" t="s">
        <v>601</v>
      </c>
      <c r="BK30" s="4"/>
      <c r="BL30" s="4"/>
      <c r="BM30" s="4"/>
      <c r="BN30" s="4"/>
      <c r="BO30" s="4"/>
      <c r="BP30" s="4"/>
      <c r="BQ30" s="4"/>
      <c r="BR30" s="4"/>
      <c r="BS30" s="4"/>
      <c r="BT30" s="4"/>
      <c r="BU30" s="4"/>
      <c r="BV30" s="4"/>
      <c r="BW30" s="4"/>
      <c r="BX30" s="4"/>
      <c r="BZ30" s="4"/>
      <c r="CA30" s="4"/>
      <c r="CB30" s="4"/>
      <c r="CC30" s="4"/>
      <c r="CD30" s="4"/>
      <c r="CE30" s="4"/>
      <c r="CF30" s="4"/>
      <c r="CG30" s="4"/>
      <c r="CH30" s="4"/>
      <c r="CI30" s="4"/>
      <c r="CJ30" s="4" t="s">
        <v>602</v>
      </c>
      <c r="CK30" s="4"/>
      <c r="CL30" s="4"/>
      <c r="CM30" s="4"/>
      <c r="CO30" s="4"/>
      <c r="CP30" s="4"/>
      <c r="CQ30" s="4"/>
      <c r="CR30" s="4"/>
      <c r="CS30" s="4"/>
      <c r="CT30" s="4"/>
      <c r="CU30" s="4"/>
      <c r="CV30" s="4"/>
      <c r="CW30" s="4"/>
      <c r="CX30" s="4"/>
      <c r="CY30" s="4" t="s">
        <v>603</v>
      </c>
      <c r="CZ30" s="4"/>
    </row>
    <row r="31" spans="1:121">
      <c r="A31" s="11" t="s">
        <v>358</v>
      </c>
      <c r="B31" s="5"/>
      <c r="C31" s="12"/>
      <c r="D31" s="5" t="s">
        <v>358</v>
      </c>
      <c r="E31" s="5"/>
      <c r="F31" s="12"/>
      <c r="G31" s="11" t="s">
        <v>248</v>
      </c>
      <c r="H31" s="5"/>
      <c r="I31" s="12"/>
      <c r="J31" s="4"/>
      <c r="K31" s="4"/>
      <c r="L31" s="4"/>
      <c r="M31" s="4" t="s">
        <v>604</v>
      </c>
      <c r="N31" s="4"/>
      <c r="O31" s="4"/>
      <c r="P31" s="4"/>
      <c r="R31" s="4"/>
      <c r="S31" s="4"/>
      <c r="T31" s="4"/>
      <c r="U31" s="4"/>
      <c r="V31" s="4"/>
      <c r="W31" s="4"/>
      <c r="X31" s="4"/>
      <c r="Y31" s="4"/>
      <c r="Z31" s="4"/>
      <c r="AA31" s="4"/>
      <c r="AB31" s="4"/>
      <c r="AC31" s="4"/>
      <c r="AD31" s="4"/>
      <c r="AE31" s="4"/>
      <c r="AG31" s="4"/>
      <c r="AH31" s="4"/>
      <c r="AI31" s="4"/>
      <c r="AJ31" s="4"/>
      <c r="AK31" s="4"/>
      <c r="AL31" s="4"/>
      <c r="AM31" s="4"/>
      <c r="AN31" s="4"/>
      <c r="AO31" s="4"/>
      <c r="AP31" s="4" t="s">
        <v>605</v>
      </c>
      <c r="AQ31" s="4"/>
      <c r="AR31" s="4"/>
      <c r="AS31" s="4"/>
      <c r="AT31" s="4"/>
      <c r="AU31" s="4"/>
      <c r="AV31" s="4"/>
      <c r="AW31" s="4"/>
      <c r="AX31" s="4"/>
      <c r="AY31" s="4"/>
      <c r="AZ31" s="4"/>
      <c r="BA31" s="4"/>
      <c r="BC31" s="4"/>
      <c r="BD31" s="4"/>
      <c r="BE31" s="4"/>
      <c r="BF31" s="4"/>
      <c r="BG31" s="4"/>
      <c r="BH31" s="4"/>
      <c r="BI31" s="4"/>
      <c r="BJ31" s="4" t="s">
        <v>606</v>
      </c>
      <c r="BK31" s="4"/>
      <c r="BL31" s="4"/>
      <c r="BM31" s="4"/>
      <c r="BN31" s="4"/>
      <c r="BO31" s="4"/>
      <c r="BP31" s="4"/>
      <c r="BQ31" s="4"/>
      <c r="BR31" s="4"/>
      <c r="BS31" s="4"/>
      <c r="BT31" s="4"/>
      <c r="BU31" s="4"/>
      <c r="BV31" s="4"/>
      <c r="BW31" s="4"/>
      <c r="BX31" s="4"/>
      <c r="BZ31" s="4"/>
      <c r="CA31" s="4"/>
      <c r="CB31" s="4"/>
      <c r="CC31" s="4"/>
      <c r="CD31" s="4"/>
      <c r="CE31" s="4"/>
      <c r="CF31" s="4"/>
      <c r="CG31" s="4"/>
      <c r="CH31" s="4"/>
      <c r="CI31" s="4"/>
      <c r="CJ31" s="4" t="s">
        <v>607</v>
      </c>
      <c r="CK31" s="4"/>
      <c r="CL31" s="4"/>
      <c r="CM31" s="4"/>
      <c r="CO31" s="4"/>
      <c r="CP31" s="4"/>
      <c r="CQ31" s="4"/>
      <c r="CR31" s="4"/>
      <c r="CS31" s="4"/>
      <c r="CT31" s="4"/>
      <c r="CU31" s="4"/>
      <c r="CV31" s="4"/>
      <c r="CW31" s="4"/>
      <c r="CX31" s="4"/>
      <c r="CY31" s="4" t="s">
        <v>608</v>
      </c>
      <c r="CZ31" s="4"/>
    </row>
    <row r="32" spans="1:121">
      <c r="A32" s="11" t="s">
        <v>383</v>
      </c>
      <c r="B32" s="5"/>
      <c r="C32" s="12"/>
      <c r="D32" s="5" t="s">
        <v>383</v>
      </c>
      <c r="E32" s="5"/>
      <c r="F32" s="12"/>
      <c r="G32" s="11" t="s">
        <v>196</v>
      </c>
      <c r="H32" s="5"/>
      <c r="I32" s="12"/>
      <c r="J32" s="4"/>
      <c r="K32" s="4"/>
      <c r="L32" s="4"/>
      <c r="M32" s="4" t="s">
        <v>609</v>
      </c>
      <c r="N32" s="4"/>
      <c r="O32" s="4"/>
      <c r="P32" s="4"/>
      <c r="R32" s="4"/>
      <c r="S32" s="4"/>
      <c r="T32" s="4"/>
      <c r="U32" s="4"/>
      <c r="V32" s="4"/>
      <c r="W32" s="4"/>
      <c r="X32" s="4"/>
      <c r="Y32" s="4"/>
      <c r="Z32" s="4"/>
      <c r="AA32" s="4"/>
      <c r="AB32" s="4"/>
      <c r="AC32" s="4"/>
      <c r="AD32" s="4"/>
      <c r="AE32" s="4"/>
      <c r="AG32" s="4"/>
      <c r="AH32" s="4"/>
      <c r="AI32" s="4"/>
      <c r="AJ32" s="4"/>
      <c r="AK32" s="4"/>
      <c r="AL32" s="4"/>
      <c r="AM32" s="4"/>
      <c r="AN32" s="4"/>
      <c r="AO32" s="4"/>
      <c r="AP32" s="4" t="s">
        <v>610</v>
      </c>
      <c r="AQ32" s="4"/>
      <c r="AR32" s="4"/>
      <c r="AS32" s="4"/>
      <c r="AT32" s="4"/>
      <c r="AU32" s="4"/>
      <c r="AV32" s="4"/>
      <c r="AW32" s="4"/>
      <c r="AX32" s="4"/>
      <c r="AY32" s="4"/>
      <c r="AZ32" s="4"/>
      <c r="BA32" s="4"/>
      <c r="BC32" s="4"/>
      <c r="BD32" s="4"/>
      <c r="BE32" s="4"/>
      <c r="BF32" s="4"/>
      <c r="BG32" s="4"/>
      <c r="BH32" s="4"/>
      <c r="BI32" s="4"/>
      <c r="BJ32" s="4" t="s">
        <v>611</v>
      </c>
      <c r="BK32" s="4"/>
      <c r="BL32" s="4"/>
      <c r="BM32" s="4"/>
      <c r="BN32" s="4"/>
      <c r="BO32" s="4"/>
      <c r="BP32" s="4"/>
      <c r="BQ32" s="4"/>
      <c r="BR32" s="4"/>
      <c r="BS32" s="4"/>
      <c r="BT32" s="4"/>
      <c r="BU32" s="4"/>
      <c r="BV32" s="4"/>
      <c r="BW32" s="4"/>
      <c r="BX32" s="4"/>
      <c r="BZ32" s="4"/>
      <c r="CA32" s="4"/>
      <c r="CB32" s="4"/>
      <c r="CC32" s="4"/>
      <c r="CD32" s="4"/>
      <c r="CE32" s="4"/>
      <c r="CF32" s="4"/>
      <c r="CG32" s="4"/>
      <c r="CH32" s="4"/>
      <c r="CI32" s="4"/>
      <c r="CJ32" s="4" t="s">
        <v>612</v>
      </c>
      <c r="CK32" s="4"/>
      <c r="CL32" s="4"/>
      <c r="CM32" s="4"/>
      <c r="CO32" s="4"/>
      <c r="CP32" s="4"/>
      <c r="CQ32" s="4"/>
      <c r="CR32" s="4"/>
      <c r="CS32" s="4"/>
      <c r="CT32" s="4"/>
      <c r="CU32" s="4"/>
      <c r="CV32" s="4"/>
      <c r="CW32" s="4"/>
      <c r="CX32" s="4"/>
      <c r="CY32" s="4" t="s">
        <v>613</v>
      </c>
      <c r="CZ32" s="4"/>
    </row>
    <row r="33" spans="1:104">
      <c r="A33" s="11" t="s">
        <v>246</v>
      </c>
      <c r="B33" s="5"/>
      <c r="C33" s="12"/>
      <c r="D33" s="5" t="s">
        <v>246</v>
      </c>
      <c r="E33" s="5"/>
      <c r="F33" s="12"/>
      <c r="G33" s="11" t="s">
        <v>251</v>
      </c>
      <c r="H33" s="5"/>
      <c r="I33" s="12"/>
      <c r="J33" s="4"/>
      <c r="K33" s="4"/>
      <c r="L33" s="4"/>
      <c r="M33" s="4" t="s">
        <v>614</v>
      </c>
      <c r="N33" s="4"/>
      <c r="O33" s="4"/>
      <c r="P33" s="4"/>
      <c r="R33" s="4"/>
      <c r="S33" s="4"/>
      <c r="T33" s="4"/>
      <c r="U33" s="4"/>
      <c r="V33" s="4"/>
      <c r="W33" s="4"/>
      <c r="X33" s="4"/>
      <c r="Y33" s="4"/>
      <c r="Z33" s="4"/>
      <c r="AA33" s="4"/>
      <c r="AB33" s="4"/>
      <c r="AC33" s="4"/>
      <c r="AD33" s="4"/>
      <c r="AE33" s="4"/>
      <c r="AG33" s="4"/>
      <c r="AH33" s="4"/>
      <c r="AI33" s="4"/>
      <c r="AJ33" s="4"/>
      <c r="AK33" s="4"/>
      <c r="AL33" s="4"/>
      <c r="AM33" s="4"/>
      <c r="AN33" s="4"/>
      <c r="AO33" s="4"/>
      <c r="AP33" s="4" t="s">
        <v>615</v>
      </c>
      <c r="AQ33" s="4"/>
      <c r="AR33" s="4"/>
      <c r="AS33" s="4"/>
      <c r="AT33" s="4"/>
      <c r="AU33" s="4"/>
      <c r="AV33" s="4"/>
      <c r="AW33" s="4"/>
      <c r="AX33" s="4"/>
      <c r="AY33" s="4"/>
      <c r="AZ33" s="4"/>
      <c r="BA33" s="4"/>
      <c r="BC33" s="4"/>
      <c r="BD33" s="4"/>
      <c r="BE33" s="4"/>
      <c r="BF33" s="4"/>
      <c r="BG33" s="4"/>
      <c r="BH33" s="4"/>
      <c r="BI33" s="4"/>
      <c r="BJ33" s="4" t="s">
        <v>616</v>
      </c>
      <c r="BK33" s="4"/>
      <c r="BL33" s="4"/>
      <c r="BM33" s="4"/>
      <c r="BN33" s="4"/>
      <c r="BO33" s="4"/>
      <c r="BP33" s="4"/>
      <c r="BQ33" s="4"/>
      <c r="BR33" s="4"/>
      <c r="BS33" s="4"/>
      <c r="BT33" s="4"/>
      <c r="BU33" s="4"/>
      <c r="BV33" s="4"/>
      <c r="BW33" s="4"/>
      <c r="BX33" s="4"/>
      <c r="BZ33" s="4"/>
      <c r="CA33" s="4"/>
      <c r="CB33" s="4"/>
      <c r="CC33" s="4"/>
      <c r="CD33" s="4"/>
      <c r="CE33" s="4"/>
      <c r="CF33" s="4"/>
      <c r="CG33" s="4"/>
      <c r="CH33" s="4"/>
      <c r="CI33" s="4"/>
      <c r="CJ33" s="4" t="s">
        <v>617</v>
      </c>
      <c r="CK33" s="4"/>
      <c r="CL33" s="4"/>
      <c r="CM33" s="4"/>
      <c r="CO33" s="4"/>
      <c r="CP33" s="4"/>
      <c r="CQ33" s="4"/>
      <c r="CR33" s="4"/>
      <c r="CS33" s="4"/>
      <c r="CT33" s="4"/>
      <c r="CU33" s="4"/>
      <c r="CV33" s="4"/>
      <c r="CW33" s="4"/>
      <c r="CX33" s="4"/>
      <c r="CY33" s="4" t="s">
        <v>618</v>
      </c>
      <c r="CZ33" s="4"/>
    </row>
    <row r="34" spans="1:104">
      <c r="A34" s="11" t="s">
        <v>258</v>
      </c>
      <c r="B34" s="5"/>
      <c r="C34" s="12"/>
      <c r="D34" s="5" t="s">
        <v>258</v>
      </c>
      <c r="E34" s="5"/>
      <c r="F34" s="12"/>
      <c r="G34" s="11" t="s">
        <v>402</v>
      </c>
      <c r="H34" s="5"/>
      <c r="I34" s="12"/>
      <c r="J34" s="4"/>
      <c r="K34" s="4"/>
      <c r="L34" s="4"/>
      <c r="M34" s="4" t="s">
        <v>249</v>
      </c>
      <c r="N34" s="4"/>
      <c r="O34" s="4"/>
      <c r="P34" s="4"/>
      <c r="R34" s="4"/>
      <c r="S34" s="4"/>
      <c r="T34" s="4"/>
      <c r="U34" s="4"/>
      <c r="V34" s="4"/>
      <c r="W34" s="4"/>
      <c r="X34" s="4"/>
      <c r="Y34" s="4"/>
      <c r="Z34" s="4"/>
      <c r="AA34" s="4"/>
      <c r="AB34" s="4"/>
      <c r="AC34" s="4"/>
      <c r="AD34" s="4"/>
      <c r="AE34" s="4"/>
      <c r="AG34" s="4"/>
      <c r="AH34" s="4"/>
      <c r="AI34" s="4"/>
      <c r="AJ34" s="4"/>
      <c r="AK34" s="4"/>
      <c r="AL34" s="4"/>
      <c r="AM34" s="4"/>
      <c r="AN34" s="4"/>
      <c r="AO34" s="4"/>
      <c r="AP34" s="4"/>
      <c r="AQ34" s="4"/>
      <c r="AR34" s="4"/>
      <c r="AS34" s="4"/>
      <c r="AT34" s="4"/>
      <c r="AU34" s="4"/>
      <c r="AV34" s="4"/>
      <c r="AW34" s="4"/>
      <c r="AX34" s="4"/>
      <c r="AY34" s="4"/>
      <c r="AZ34" s="4"/>
      <c r="BA34" s="4"/>
      <c r="BC34" s="4"/>
      <c r="BD34" s="4"/>
      <c r="BE34" s="4"/>
      <c r="BF34" s="4"/>
      <c r="BG34" s="4"/>
      <c r="BH34" s="4"/>
      <c r="BI34" s="4"/>
      <c r="BJ34" s="4" t="s">
        <v>619</v>
      </c>
      <c r="BK34" s="4"/>
      <c r="BL34" s="4"/>
      <c r="BM34" s="4"/>
      <c r="BN34" s="4"/>
      <c r="BO34" s="4"/>
      <c r="BP34" s="4"/>
      <c r="BQ34" s="4"/>
      <c r="BR34" s="4"/>
      <c r="BS34" s="4"/>
      <c r="BT34" s="4"/>
      <c r="BU34" s="4"/>
      <c r="BV34" s="4"/>
      <c r="BW34" s="4"/>
      <c r="BX34" s="4"/>
      <c r="BZ34" s="4"/>
      <c r="CA34" s="4"/>
      <c r="CB34" s="4"/>
      <c r="CC34" s="4"/>
      <c r="CD34" s="4"/>
      <c r="CE34" s="4"/>
      <c r="CF34" s="4"/>
      <c r="CG34" s="4"/>
      <c r="CH34" s="4"/>
      <c r="CI34" s="4"/>
      <c r="CJ34" s="4" t="s">
        <v>620</v>
      </c>
      <c r="CK34" s="4"/>
      <c r="CL34" s="4"/>
      <c r="CM34" s="4"/>
      <c r="CO34" s="4"/>
      <c r="CP34" s="4"/>
      <c r="CQ34" s="4"/>
      <c r="CR34" s="4"/>
      <c r="CS34" s="4"/>
      <c r="CT34" s="4"/>
      <c r="CU34" s="4"/>
      <c r="CV34" s="4"/>
      <c r="CW34" s="4"/>
      <c r="CX34" s="4"/>
      <c r="CY34" s="4" t="s">
        <v>621</v>
      </c>
      <c r="CZ34" s="4"/>
    </row>
    <row r="35" spans="1:104">
      <c r="A35" s="11" t="s">
        <v>438</v>
      </c>
      <c r="B35" s="5"/>
      <c r="C35" s="12"/>
      <c r="D35" s="5" t="s">
        <v>438</v>
      </c>
      <c r="E35" s="5"/>
      <c r="F35" s="12"/>
      <c r="G35" s="11" t="s">
        <v>420</v>
      </c>
      <c r="H35" s="5"/>
      <c r="I35" s="12"/>
      <c r="J35" s="4"/>
      <c r="K35" s="4"/>
      <c r="L35" s="4"/>
      <c r="M35" s="4" t="s">
        <v>622</v>
      </c>
      <c r="N35" s="4"/>
      <c r="O35" s="4"/>
      <c r="P35" s="4"/>
      <c r="R35" s="4"/>
      <c r="S35" s="4"/>
      <c r="T35" s="4"/>
      <c r="U35" s="4"/>
      <c r="V35" s="4"/>
      <c r="W35" s="4"/>
      <c r="X35" s="4"/>
      <c r="Y35" s="4"/>
      <c r="Z35" s="4"/>
      <c r="AA35" s="4"/>
      <c r="AB35" s="4"/>
      <c r="AC35" s="4"/>
      <c r="AD35" s="4"/>
      <c r="AE35" s="4"/>
      <c r="AG35" s="4"/>
      <c r="AH35" s="4"/>
      <c r="AI35" s="4"/>
      <c r="AJ35" s="4"/>
      <c r="AK35" s="4"/>
      <c r="AL35" s="4"/>
      <c r="AM35" s="4"/>
      <c r="AN35" s="4"/>
      <c r="AO35" s="4"/>
      <c r="AP35" s="4"/>
      <c r="AQ35" s="4"/>
      <c r="AR35" s="4"/>
      <c r="AS35" s="4"/>
      <c r="AT35" s="4"/>
      <c r="AU35" s="4"/>
      <c r="AV35" s="4"/>
      <c r="AW35" s="4"/>
      <c r="AX35" s="4"/>
      <c r="AY35" s="4"/>
      <c r="AZ35" s="4"/>
      <c r="BA35" s="4"/>
      <c r="BC35" s="4"/>
      <c r="BD35" s="4"/>
      <c r="BE35" s="4"/>
      <c r="BF35" s="4"/>
      <c r="BG35" s="4"/>
      <c r="BH35" s="4"/>
      <c r="BI35" s="4"/>
      <c r="BJ35" s="4" t="s">
        <v>623</v>
      </c>
      <c r="BK35" s="4"/>
      <c r="BL35" s="4"/>
      <c r="BM35" s="4"/>
      <c r="BN35" s="4"/>
      <c r="BO35" s="4"/>
      <c r="BP35" s="4"/>
      <c r="BQ35" s="4"/>
      <c r="BR35" s="4"/>
      <c r="BS35" s="4"/>
      <c r="BT35" s="4"/>
      <c r="BU35" s="4"/>
      <c r="BV35" s="4"/>
      <c r="BW35" s="4"/>
      <c r="BX35" s="4"/>
      <c r="BZ35" s="4"/>
      <c r="CA35" s="4"/>
      <c r="CB35" s="4"/>
      <c r="CC35" s="4"/>
      <c r="CD35" s="4"/>
      <c r="CE35" s="4"/>
      <c r="CF35" s="4"/>
      <c r="CG35" s="4"/>
      <c r="CH35" s="4"/>
      <c r="CI35" s="4"/>
      <c r="CJ35" s="4"/>
      <c r="CK35" s="4"/>
      <c r="CL35" s="4"/>
      <c r="CM35" s="4"/>
      <c r="CO35" s="4"/>
      <c r="CP35" s="4"/>
      <c r="CQ35" s="4"/>
      <c r="CR35" s="4"/>
      <c r="CS35" s="4"/>
      <c r="CT35" s="4"/>
      <c r="CU35" s="4"/>
      <c r="CV35" s="4"/>
      <c r="CW35" s="4"/>
      <c r="CX35" s="4"/>
      <c r="CY35" s="4" t="s">
        <v>624</v>
      </c>
      <c r="CZ35" s="4"/>
    </row>
    <row r="36" spans="1:104">
      <c r="A36" s="11" t="s">
        <v>455</v>
      </c>
      <c r="B36" s="5"/>
      <c r="C36" s="12"/>
      <c r="D36" s="5" t="s">
        <v>455</v>
      </c>
      <c r="E36" s="5"/>
      <c r="F36" s="12"/>
      <c r="G36" s="11" t="s">
        <v>435</v>
      </c>
      <c r="H36" s="5"/>
      <c r="I36" s="12"/>
      <c r="J36" s="4"/>
      <c r="K36" s="4"/>
      <c r="L36" s="4"/>
      <c r="M36" s="4" t="s">
        <v>625</v>
      </c>
      <c r="N36" s="4"/>
      <c r="O36" s="4"/>
      <c r="P36" s="4"/>
      <c r="R36" s="4"/>
      <c r="S36" s="4"/>
      <c r="T36" s="4"/>
      <c r="U36" s="4"/>
      <c r="V36" s="4"/>
      <c r="W36" s="4"/>
      <c r="X36" s="4"/>
      <c r="Y36" s="4"/>
      <c r="Z36" s="4"/>
      <c r="AA36" s="4"/>
      <c r="AB36" s="4"/>
      <c r="AC36" s="4"/>
      <c r="AD36" s="4"/>
      <c r="AE36" s="4"/>
      <c r="AG36" s="4"/>
      <c r="AH36" s="4"/>
      <c r="AI36" s="4"/>
      <c r="AJ36" s="4"/>
      <c r="AK36" s="4"/>
      <c r="AL36" s="4"/>
      <c r="AM36" s="4"/>
      <c r="AN36" s="4"/>
      <c r="AO36" s="4"/>
      <c r="AP36" s="4"/>
      <c r="AQ36" s="4"/>
      <c r="AR36" s="4"/>
      <c r="AS36" s="4"/>
      <c r="AT36" s="4"/>
      <c r="AU36" s="4"/>
      <c r="AV36" s="4"/>
      <c r="AW36" s="4"/>
      <c r="AX36" s="4"/>
      <c r="AY36" s="4"/>
      <c r="AZ36" s="4"/>
      <c r="BA36" s="4"/>
      <c r="BC36" s="4"/>
      <c r="BD36" s="4"/>
      <c r="BE36" s="4"/>
      <c r="BF36" s="4"/>
      <c r="BG36" s="4"/>
      <c r="BH36" s="4"/>
      <c r="BI36" s="4"/>
      <c r="BJ36" s="4" t="s">
        <v>626</v>
      </c>
      <c r="BK36" s="4"/>
      <c r="BL36" s="4"/>
      <c r="BM36" s="4"/>
      <c r="BN36" s="4"/>
      <c r="BO36" s="4"/>
      <c r="BP36" s="4"/>
      <c r="BQ36" s="4"/>
      <c r="BR36" s="4"/>
      <c r="BS36" s="4"/>
      <c r="BT36" s="4"/>
      <c r="BU36" s="4"/>
      <c r="BV36" s="4"/>
      <c r="BW36" s="4"/>
      <c r="BX36" s="4"/>
      <c r="BZ36" s="4"/>
      <c r="CA36" s="4"/>
      <c r="CB36" s="4"/>
      <c r="CC36" s="4"/>
      <c r="CD36" s="4"/>
      <c r="CE36" s="4"/>
      <c r="CF36" s="4"/>
      <c r="CG36" s="4"/>
      <c r="CH36" s="4"/>
      <c r="CI36" s="4"/>
      <c r="CJ36" s="4"/>
      <c r="CK36" s="4"/>
      <c r="CL36" s="4"/>
      <c r="CM36" s="4"/>
      <c r="CO36" s="4"/>
      <c r="CP36" s="4"/>
      <c r="CQ36" s="4"/>
      <c r="CR36" s="4"/>
      <c r="CS36" s="4"/>
      <c r="CT36" s="4"/>
      <c r="CU36" s="4"/>
      <c r="CV36" s="4"/>
      <c r="CW36" s="4"/>
      <c r="CX36" s="4"/>
      <c r="CY36" s="4" t="s">
        <v>627</v>
      </c>
      <c r="CZ36" s="4"/>
    </row>
    <row r="37" spans="1:104">
      <c r="A37" s="11" t="s">
        <v>470</v>
      </c>
      <c r="B37" s="5"/>
      <c r="C37" s="12"/>
      <c r="D37" s="5" t="s">
        <v>470</v>
      </c>
      <c r="E37" s="5"/>
      <c r="F37" s="12"/>
      <c r="G37" s="11" t="s">
        <v>452</v>
      </c>
      <c r="H37" s="5"/>
      <c r="I37" s="12"/>
      <c r="J37" s="4"/>
      <c r="K37" s="4"/>
      <c r="L37" s="4"/>
      <c r="M37" s="4" t="s">
        <v>628</v>
      </c>
      <c r="N37" s="4"/>
      <c r="O37" s="4"/>
      <c r="P37" s="4"/>
      <c r="R37" s="4"/>
      <c r="S37" s="4"/>
      <c r="T37" s="4"/>
      <c r="U37" s="4"/>
      <c r="V37" s="4"/>
      <c r="W37" s="4"/>
      <c r="X37" s="4"/>
      <c r="Y37" s="4"/>
      <c r="Z37" s="4"/>
      <c r="AA37" s="4"/>
      <c r="AB37" s="4"/>
      <c r="AC37" s="4"/>
      <c r="AD37" s="4"/>
      <c r="AE37" s="4"/>
      <c r="AG37" s="4"/>
      <c r="AH37" s="4"/>
      <c r="AI37" s="4"/>
      <c r="AJ37" s="4"/>
      <c r="AK37" s="4"/>
      <c r="AL37" s="4"/>
      <c r="AM37" s="4"/>
      <c r="AN37" s="4"/>
      <c r="AO37" s="4"/>
      <c r="AP37" s="4"/>
      <c r="AQ37" s="4"/>
      <c r="AR37" s="4"/>
      <c r="AS37" s="4"/>
      <c r="AT37" s="4"/>
      <c r="AU37" s="4"/>
      <c r="AV37" s="4"/>
      <c r="AW37" s="4"/>
      <c r="AX37" s="4"/>
      <c r="AY37" s="4"/>
      <c r="AZ37" s="4"/>
      <c r="BA37" s="4"/>
      <c r="BC37" s="4"/>
      <c r="BD37" s="4"/>
      <c r="BE37" s="4"/>
      <c r="BF37" s="4"/>
      <c r="BG37" s="4"/>
      <c r="BH37" s="4"/>
      <c r="BI37" s="4"/>
      <c r="BJ37" s="4" t="s">
        <v>629</v>
      </c>
      <c r="BK37" s="4"/>
      <c r="BL37" s="4"/>
      <c r="BM37" s="4"/>
      <c r="BN37" s="4"/>
      <c r="BO37" s="4"/>
      <c r="BP37" s="4"/>
      <c r="BQ37" s="4"/>
      <c r="BR37" s="4"/>
      <c r="BS37" s="4"/>
      <c r="BT37" s="4"/>
      <c r="BU37" s="4"/>
      <c r="BV37" s="4"/>
      <c r="BW37" s="4"/>
      <c r="BX37" s="4"/>
      <c r="BZ37" s="4"/>
      <c r="CA37" s="4"/>
      <c r="CB37" s="4"/>
      <c r="CC37" s="4"/>
      <c r="CD37" s="4"/>
      <c r="CE37" s="4"/>
      <c r="CF37" s="4"/>
      <c r="CG37" s="4"/>
      <c r="CH37" s="4"/>
      <c r="CI37" s="4"/>
      <c r="CJ37" s="4"/>
      <c r="CK37" s="4"/>
      <c r="CL37" s="4"/>
      <c r="CM37" s="4"/>
      <c r="CO37" s="4"/>
      <c r="CP37" s="4"/>
      <c r="CQ37" s="4"/>
      <c r="CR37" s="4"/>
      <c r="CS37" s="4"/>
      <c r="CT37" s="4"/>
      <c r="CU37" s="4"/>
      <c r="CV37" s="4"/>
      <c r="CW37" s="4"/>
      <c r="CX37" s="4"/>
      <c r="CY37" s="4" t="s">
        <v>630</v>
      </c>
      <c r="CZ37" s="4"/>
    </row>
    <row r="38" spans="1:104">
      <c r="A38" s="11" t="s">
        <v>291</v>
      </c>
      <c r="B38" s="5"/>
      <c r="C38" s="12"/>
      <c r="D38" s="5" t="s">
        <v>291</v>
      </c>
      <c r="E38" s="5"/>
      <c r="F38" s="12"/>
      <c r="G38" s="11" t="s">
        <v>240</v>
      </c>
      <c r="H38" s="5"/>
      <c r="I38" s="12"/>
      <c r="J38" s="4"/>
      <c r="K38" s="4"/>
      <c r="L38" s="4"/>
      <c r="M38" s="4" t="s">
        <v>631</v>
      </c>
      <c r="N38" s="4"/>
      <c r="O38" s="4"/>
      <c r="P38" s="4"/>
      <c r="R38" s="4"/>
      <c r="S38" s="4"/>
      <c r="T38" s="4"/>
      <c r="U38" s="4"/>
      <c r="V38" s="4"/>
      <c r="W38" s="4"/>
      <c r="X38" s="4"/>
      <c r="Y38" s="4"/>
      <c r="Z38" s="4"/>
      <c r="AA38" s="4"/>
      <c r="AB38" s="4"/>
      <c r="AC38" s="4"/>
      <c r="AD38" s="4"/>
      <c r="AE38" s="4"/>
      <c r="AG38" s="4"/>
      <c r="AH38" s="4"/>
      <c r="AI38" s="4"/>
      <c r="AJ38" s="4"/>
      <c r="AK38" s="4"/>
      <c r="AL38" s="4"/>
      <c r="AM38" s="4"/>
      <c r="AN38" s="4"/>
      <c r="AO38" s="4"/>
      <c r="AP38" s="4"/>
      <c r="AQ38" s="4"/>
      <c r="AR38" s="4"/>
      <c r="AS38" s="4"/>
      <c r="AT38" s="4"/>
      <c r="AU38" s="4"/>
      <c r="AV38" s="4"/>
      <c r="AW38" s="4"/>
      <c r="AX38" s="4"/>
      <c r="AY38" s="4"/>
      <c r="AZ38" s="4"/>
      <c r="BA38" s="4"/>
      <c r="BC38" s="4"/>
      <c r="BD38" s="4"/>
      <c r="BE38" s="4"/>
      <c r="BF38" s="4"/>
      <c r="BG38" s="4"/>
      <c r="BH38" s="4"/>
      <c r="BI38" s="4"/>
      <c r="BJ38" s="4" t="s">
        <v>632</v>
      </c>
      <c r="BK38" s="4"/>
      <c r="BL38" s="4"/>
      <c r="BM38" s="4"/>
      <c r="BN38" s="4"/>
      <c r="BO38" s="4"/>
      <c r="BP38" s="4"/>
      <c r="BQ38" s="4"/>
      <c r="BR38" s="4"/>
      <c r="BS38" s="4"/>
      <c r="BT38" s="4"/>
      <c r="BU38" s="4"/>
      <c r="BV38" s="4"/>
      <c r="BW38" s="4"/>
      <c r="BX38" s="4"/>
      <c r="BZ38" s="4"/>
      <c r="CA38" s="4"/>
      <c r="CB38" s="4"/>
      <c r="CC38" s="4"/>
      <c r="CD38" s="4"/>
      <c r="CE38" s="4"/>
      <c r="CF38" s="4"/>
      <c r="CG38" s="4"/>
      <c r="CH38" s="4"/>
      <c r="CI38" s="4"/>
      <c r="CJ38" s="4"/>
      <c r="CK38" s="4"/>
      <c r="CL38" s="4"/>
      <c r="CM38" s="4"/>
      <c r="CO38" s="4"/>
      <c r="CP38" s="4"/>
      <c r="CQ38" s="4"/>
      <c r="CR38" s="4"/>
      <c r="CS38" s="4"/>
      <c r="CT38" s="4"/>
      <c r="CU38" s="4"/>
      <c r="CV38" s="4"/>
      <c r="CW38" s="4"/>
      <c r="CX38" s="4"/>
      <c r="CY38" s="4" t="s">
        <v>633</v>
      </c>
      <c r="CZ38" s="4"/>
    </row>
    <row r="39" spans="1:104">
      <c r="A39" s="11" t="s">
        <v>493</v>
      </c>
      <c r="B39" s="5"/>
      <c r="C39" s="12"/>
      <c r="D39" s="5" t="s">
        <v>493</v>
      </c>
      <c r="E39" s="5"/>
      <c r="F39" s="12"/>
      <c r="G39" s="11" t="s">
        <v>280</v>
      </c>
      <c r="H39" s="5"/>
      <c r="I39" s="12"/>
      <c r="J39" s="4"/>
      <c r="K39" s="4"/>
      <c r="L39" s="4"/>
      <c r="M39" s="4" t="s">
        <v>258</v>
      </c>
      <c r="N39" s="4"/>
      <c r="O39" s="4"/>
      <c r="P39" s="4"/>
      <c r="R39" s="4"/>
      <c r="S39" s="4"/>
      <c r="T39" s="4"/>
      <c r="U39" s="4"/>
      <c r="V39" s="4"/>
      <c r="W39" s="4"/>
      <c r="X39" s="4"/>
      <c r="Y39" s="4"/>
      <c r="Z39" s="4"/>
      <c r="AA39" s="4"/>
      <c r="AB39" s="4"/>
      <c r="AC39" s="4"/>
      <c r="AD39" s="4"/>
      <c r="AE39" s="4"/>
      <c r="AG39" s="4"/>
      <c r="AH39" s="4"/>
      <c r="AI39" s="4"/>
      <c r="AJ39" s="4"/>
      <c r="AK39" s="4"/>
      <c r="AL39" s="4"/>
      <c r="AM39" s="4"/>
      <c r="AN39" s="4"/>
      <c r="AO39" s="4"/>
      <c r="AP39" s="4"/>
      <c r="AQ39" s="4"/>
      <c r="AR39" s="4"/>
      <c r="AS39" s="4"/>
      <c r="AT39" s="4"/>
      <c r="AU39" s="4"/>
      <c r="AV39" s="4"/>
      <c r="AW39" s="4"/>
      <c r="AX39" s="4"/>
      <c r="AY39" s="4"/>
      <c r="AZ39" s="4"/>
      <c r="BA39" s="4"/>
      <c r="BC39" s="4"/>
      <c r="BD39" s="4"/>
      <c r="BE39" s="4"/>
      <c r="BF39" s="4"/>
      <c r="BG39" s="4"/>
      <c r="BH39" s="4"/>
      <c r="BI39" s="4"/>
      <c r="BJ39" s="4">
        <v>21</v>
      </c>
      <c r="BK39" s="4"/>
      <c r="BL39" s="4"/>
      <c r="BM39" s="4"/>
      <c r="BN39" s="4"/>
      <c r="BO39" s="4"/>
      <c r="BP39" s="4"/>
      <c r="BQ39" s="4"/>
      <c r="BR39" s="4"/>
      <c r="BS39" s="4"/>
      <c r="BT39" s="4"/>
      <c r="BU39" s="4"/>
      <c r="BV39" s="4"/>
      <c r="BW39" s="4"/>
      <c r="BX39" s="4"/>
      <c r="BZ39" s="4"/>
      <c r="CA39" s="4"/>
      <c r="CB39" s="4"/>
      <c r="CC39" s="4"/>
      <c r="CD39" s="4"/>
      <c r="CE39" s="4"/>
      <c r="CF39" s="4"/>
      <c r="CG39" s="4"/>
      <c r="CH39" s="4"/>
      <c r="CI39" s="4"/>
      <c r="CJ39" s="4"/>
      <c r="CK39" s="4"/>
      <c r="CL39" s="4"/>
      <c r="CM39" s="4"/>
      <c r="CO39" s="4"/>
      <c r="CP39" s="4"/>
      <c r="CQ39" s="4"/>
      <c r="CR39" s="4"/>
      <c r="CS39" s="4"/>
      <c r="CT39" s="4"/>
      <c r="CU39" s="4"/>
      <c r="CV39" s="4"/>
      <c r="CW39" s="4"/>
      <c r="CX39" s="4"/>
      <c r="CY39" s="4" t="s">
        <v>634</v>
      </c>
      <c r="CZ39" s="4"/>
    </row>
    <row r="40" spans="1:104">
      <c r="A40" s="11" t="s">
        <v>166</v>
      </c>
      <c r="B40" s="5"/>
      <c r="C40" s="12"/>
      <c r="D40" s="5" t="s">
        <v>166</v>
      </c>
      <c r="E40" s="5"/>
      <c r="F40" s="12"/>
      <c r="G40" s="11" t="s">
        <v>308</v>
      </c>
      <c r="H40" s="5"/>
      <c r="I40" s="12"/>
      <c r="J40" s="4"/>
      <c r="K40" s="4"/>
      <c r="L40" s="4"/>
      <c r="M40" s="4" t="s">
        <v>635</v>
      </c>
      <c r="N40" s="4"/>
      <c r="O40" s="4"/>
      <c r="P40" s="4"/>
      <c r="R40" s="4"/>
      <c r="S40" s="4"/>
      <c r="T40" s="4"/>
      <c r="U40" s="4"/>
      <c r="V40" s="4"/>
      <c r="W40" s="4"/>
      <c r="X40" s="4"/>
      <c r="Y40" s="4"/>
      <c r="Z40" s="4"/>
      <c r="AA40" s="4"/>
      <c r="AB40" s="4"/>
      <c r="AC40" s="4"/>
      <c r="AD40" s="4"/>
      <c r="AE40" s="4"/>
      <c r="AG40" s="4"/>
      <c r="AH40" s="4"/>
      <c r="AI40" s="4"/>
      <c r="AJ40" s="4"/>
      <c r="AK40" s="4"/>
      <c r="AL40" s="4"/>
      <c r="AM40" s="4"/>
      <c r="AN40" s="4"/>
      <c r="AO40" s="4"/>
      <c r="AP40" s="4"/>
      <c r="AQ40" s="4"/>
      <c r="AR40" s="4"/>
      <c r="AS40" s="4"/>
      <c r="AT40" s="4"/>
      <c r="AU40" s="4"/>
      <c r="AV40" s="4"/>
      <c r="AW40" s="4"/>
      <c r="AX40" s="4"/>
      <c r="AY40" s="4"/>
      <c r="AZ40" s="4"/>
      <c r="BA40" s="4"/>
      <c r="BC40" s="4"/>
      <c r="BD40" s="4"/>
      <c r="BE40" s="4"/>
      <c r="BF40" s="4"/>
      <c r="BG40" s="4"/>
      <c r="BH40" s="4"/>
      <c r="BI40" s="4"/>
      <c r="BJ40" s="4" t="s">
        <v>636</v>
      </c>
      <c r="BK40" s="4"/>
      <c r="BL40" s="4"/>
      <c r="BM40" s="4"/>
      <c r="BN40" s="4"/>
      <c r="BO40" s="4"/>
      <c r="BP40" s="4"/>
      <c r="BQ40" s="4"/>
      <c r="BR40" s="4"/>
      <c r="BS40" s="4"/>
      <c r="BT40" s="4"/>
      <c r="BU40" s="4"/>
      <c r="BV40" s="4"/>
      <c r="BW40" s="4"/>
      <c r="BX40" s="4"/>
      <c r="BZ40" s="4"/>
      <c r="CA40" s="4"/>
      <c r="CB40" s="4"/>
      <c r="CC40" s="4"/>
      <c r="CD40" s="4"/>
      <c r="CE40" s="4"/>
      <c r="CF40" s="4"/>
      <c r="CG40" s="4"/>
      <c r="CH40" s="4"/>
      <c r="CI40" s="4"/>
      <c r="CJ40" s="4"/>
      <c r="CK40" s="4"/>
      <c r="CL40" s="4"/>
      <c r="CM40" s="4"/>
      <c r="CO40" s="4"/>
      <c r="CP40" s="4"/>
      <c r="CQ40" s="4"/>
      <c r="CR40" s="4"/>
      <c r="CS40" s="4"/>
      <c r="CT40" s="4"/>
      <c r="CU40" s="4"/>
      <c r="CV40" s="4"/>
      <c r="CW40" s="4"/>
      <c r="CX40" s="4"/>
      <c r="CY40" s="4" t="s">
        <v>637</v>
      </c>
      <c r="CZ40" s="4"/>
    </row>
    <row r="41" spans="1:104">
      <c r="A41" s="11" t="s">
        <v>252</v>
      </c>
      <c r="B41" s="5"/>
      <c r="C41" s="12"/>
      <c r="D41" s="5" t="s">
        <v>252</v>
      </c>
      <c r="E41" s="5"/>
      <c r="F41" s="12"/>
      <c r="G41" s="11" t="s">
        <v>332</v>
      </c>
      <c r="H41" s="5"/>
      <c r="I41" s="12"/>
      <c r="J41" s="4"/>
      <c r="K41" s="4"/>
      <c r="L41" s="4"/>
      <c r="M41" s="4" t="s">
        <v>438</v>
      </c>
      <c r="N41" s="4"/>
      <c r="O41" s="4"/>
      <c r="P41" s="4"/>
      <c r="R41" s="4"/>
      <c r="S41" s="4"/>
      <c r="T41" s="4"/>
      <c r="U41" s="4"/>
      <c r="V41" s="4"/>
      <c r="W41" s="4"/>
      <c r="X41" s="4"/>
      <c r="Y41" s="4"/>
      <c r="Z41" s="4"/>
      <c r="AA41" s="4"/>
      <c r="AB41" s="4"/>
      <c r="AC41" s="4"/>
      <c r="AD41" s="4"/>
      <c r="AE41" s="4"/>
      <c r="AG41" s="4"/>
      <c r="AH41" s="4"/>
      <c r="AI41" s="4"/>
      <c r="AJ41" s="4"/>
      <c r="AK41" s="4"/>
      <c r="AL41" s="4"/>
      <c r="AM41" s="4"/>
      <c r="AN41" s="4"/>
      <c r="AO41" s="4"/>
      <c r="AP41" s="4"/>
      <c r="AQ41" s="4"/>
      <c r="AR41" s="4"/>
      <c r="AS41" s="4"/>
      <c r="AT41" s="4"/>
      <c r="AU41" s="4"/>
      <c r="AV41" s="4"/>
      <c r="AW41" s="4"/>
      <c r="AX41" s="4"/>
      <c r="AY41" s="4"/>
      <c r="AZ41" s="4"/>
      <c r="BA41" s="4"/>
      <c r="BC41" s="4"/>
      <c r="BD41" s="4"/>
      <c r="BE41" s="4"/>
      <c r="BF41" s="4"/>
      <c r="BG41" s="4"/>
      <c r="BH41" s="4"/>
      <c r="BI41" s="4"/>
      <c r="BJ41" s="4" t="s">
        <v>638</v>
      </c>
      <c r="BK41" s="4"/>
      <c r="BL41" s="4"/>
      <c r="BM41" s="4"/>
      <c r="BN41" s="4"/>
      <c r="BO41" s="4"/>
      <c r="BP41" s="4"/>
      <c r="BQ41" s="4"/>
      <c r="BR41" s="4"/>
      <c r="BS41" s="4"/>
      <c r="BT41" s="4"/>
      <c r="BU41" s="4"/>
      <c r="BV41" s="4"/>
      <c r="BW41" s="4"/>
      <c r="BX41" s="4"/>
      <c r="BZ41" s="4"/>
      <c r="CA41" s="4"/>
      <c r="CB41" s="4"/>
      <c r="CC41" s="4"/>
      <c r="CD41" s="4"/>
      <c r="CE41" s="4"/>
      <c r="CF41" s="4"/>
      <c r="CG41" s="4"/>
      <c r="CH41" s="4"/>
      <c r="CI41" s="4"/>
      <c r="CJ41" s="4"/>
      <c r="CK41" s="4"/>
      <c r="CL41" s="4"/>
      <c r="CM41" s="4"/>
      <c r="CO41" s="4"/>
      <c r="CP41" s="4"/>
      <c r="CQ41" s="4"/>
      <c r="CR41" s="4"/>
      <c r="CS41" s="4"/>
      <c r="CT41" s="4"/>
      <c r="CU41" s="4"/>
      <c r="CV41" s="4"/>
      <c r="CW41" s="4"/>
      <c r="CX41" s="4"/>
      <c r="CY41" s="4" t="s">
        <v>639</v>
      </c>
      <c r="CZ41" s="4"/>
    </row>
    <row r="42" spans="1:104">
      <c r="A42" s="11" t="s">
        <v>167</v>
      </c>
      <c r="B42" s="5"/>
      <c r="C42" s="12"/>
      <c r="D42" s="5" t="s">
        <v>167</v>
      </c>
      <c r="E42" s="5"/>
      <c r="F42" s="12"/>
      <c r="G42" s="11" t="s">
        <v>355</v>
      </c>
      <c r="H42" s="5"/>
      <c r="I42" s="12"/>
      <c r="J42" s="4"/>
      <c r="K42" s="4"/>
      <c r="L42" s="4"/>
      <c r="M42" s="4" t="s">
        <v>640</v>
      </c>
      <c r="N42" s="4"/>
      <c r="O42" s="4"/>
      <c r="P42" s="4"/>
      <c r="R42" s="4"/>
      <c r="S42" s="4"/>
      <c r="T42" s="4"/>
      <c r="U42" s="4"/>
      <c r="V42" s="4"/>
      <c r="W42" s="4"/>
      <c r="X42" s="4"/>
      <c r="Y42" s="4"/>
      <c r="Z42" s="4"/>
      <c r="AA42" s="4"/>
      <c r="AB42" s="4"/>
      <c r="AC42" s="4"/>
      <c r="AD42" s="4"/>
      <c r="AE42" s="4"/>
      <c r="AG42" s="4"/>
      <c r="AH42" s="4"/>
      <c r="AI42" s="4"/>
      <c r="AJ42" s="4"/>
      <c r="AK42" s="4"/>
      <c r="AL42" s="4"/>
      <c r="AM42" s="4"/>
      <c r="AN42" s="4"/>
      <c r="AO42" s="4"/>
      <c r="AP42" s="4"/>
      <c r="AQ42" s="4"/>
      <c r="AR42" s="4"/>
      <c r="AS42" s="4"/>
      <c r="AT42" s="4"/>
      <c r="AU42" s="4"/>
      <c r="AV42" s="4"/>
      <c r="AW42" s="4"/>
      <c r="AX42" s="4"/>
      <c r="AY42" s="4"/>
      <c r="AZ42" s="4"/>
      <c r="BA42" s="4"/>
      <c r="BC42" s="4"/>
      <c r="BD42" s="4"/>
      <c r="BE42" s="4"/>
      <c r="BF42" s="4"/>
      <c r="BG42" s="4"/>
      <c r="BH42" s="4"/>
      <c r="BI42" s="4"/>
      <c r="BJ42" s="4" t="s">
        <v>641</v>
      </c>
      <c r="BK42" s="4"/>
      <c r="BL42" s="4"/>
      <c r="BM42" s="4"/>
      <c r="BN42" s="4"/>
      <c r="BO42" s="4"/>
      <c r="BP42" s="4"/>
      <c r="BQ42" s="4"/>
      <c r="BR42" s="4"/>
      <c r="BS42" s="4"/>
      <c r="BT42" s="4"/>
      <c r="BU42" s="4"/>
      <c r="BV42" s="4"/>
      <c r="BW42" s="4"/>
      <c r="BX42" s="4"/>
      <c r="BZ42" s="4"/>
      <c r="CA42" s="4"/>
      <c r="CB42" s="4"/>
      <c r="CC42" s="4"/>
      <c r="CD42" s="4"/>
      <c r="CE42" s="4"/>
      <c r="CF42" s="4"/>
      <c r="CG42" s="4"/>
      <c r="CH42" s="4"/>
      <c r="CI42" s="4"/>
      <c r="CJ42" s="4"/>
      <c r="CK42" s="4"/>
      <c r="CL42" s="4"/>
      <c r="CM42" s="4"/>
      <c r="CO42" s="4"/>
      <c r="CP42" s="4"/>
      <c r="CQ42" s="4"/>
      <c r="CR42" s="4"/>
      <c r="CS42" s="4"/>
      <c r="CT42" s="4"/>
      <c r="CU42" s="4"/>
      <c r="CV42" s="4"/>
      <c r="CW42" s="4"/>
      <c r="CX42" s="4"/>
      <c r="CY42" s="4" t="s">
        <v>642</v>
      </c>
      <c r="CZ42" s="4"/>
    </row>
    <row r="43" spans="1:104">
      <c r="A43" s="11" t="s">
        <v>161</v>
      </c>
      <c r="B43" s="5"/>
      <c r="C43" s="12"/>
      <c r="D43" s="5" t="s">
        <v>161</v>
      </c>
      <c r="E43" s="5"/>
      <c r="F43" s="12"/>
      <c r="G43" s="11" t="s">
        <v>381</v>
      </c>
      <c r="H43" s="5"/>
      <c r="I43" s="12"/>
      <c r="J43" s="4"/>
      <c r="K43" s="4"/>
      <c r="L43" s="4"/>
      <c r="M43" s="4" t="s">
        <v>455</v>
      </c>
      <c r="N43" s="4"/>
      <c r="O43" s="4"/>
      <c r="P43" s="4"/>
      <c r="R43" s="4"/>
      <c r="S43" s="4"/>
      <c r="T43" s="4"/>
      <c r="U43" s="4"/>
      <c r="V43" s="4"/>
      <c r="W43" s="4"/>
      <c r="X43" s="4"/>
      <c r="Y43" s="4"/>
      <c r="Z43" s="4"/>
      <c r="AA43" s="4"/>
      <c r="AB43" s="4"/>
      <c r="AC43" s="4"/>
      <c r="AD43" s="4"/>
      <c r="AE43" s="4"/>
      <c r="AG43" s="4"/>
      <c r="AH43" s="4"/>
      <c r="AI43" s="4"/>
      <c r="AJ43" s="4"/>
      <c r="AK43" s="4"/>
      <c r="AL43" s="4"/>
      <c r="AM43" s="4"/>
      <c r="AN43" s="4"/>
      <c r="AO43" s="4"/>
      <c r="AP43" s="4"/>
      <c r="AQ43" s="4"/>
      <c r="AR43" s="4"/>
      <c r="AS43" s="4"/>
      <c r="AT43" s="4"/>
      <c r="AU43" s="4"/>
      <c r="AV43" s="4"/>
      <c r="AW43" s="4"/>
      <c r="AX43" s="4"/>
      <c r="AY43" s="4"/>
      <c r="AZ43" s="4"/>
      <c r="BA43" s="4"/>
      <c r="BC43" s="4"/>
      <c r="BD43" s="4"/>
      <c r="BE43" s="4"/>
      <c r="BF43" s="4"/>
      <c r="BG43" s="4"/>
      <c r="BH43" s="4"/>
      <c r="BI43" s="4"/>
      <c r="BJ43" s="4" t="s">
        <v>643</v>
      </c>
      <c r="BK43" s="4"/>
      <c r="BL43" s="4"/>
      <c r="BM43" s="4"/>
      <c r="BN43" s="4"/>
      <c r="BO43" s="4"/>
      <c r="BP43" s="4"/>
      <c r="BQ43" s="4"/>
      <c r="BR43" s="4"/>
      <c r="BS43" s="4"/>
      <c r="BT43" s="4"/>
      <c r="BU43" s="4"/>
      <c r="BV43" s="4"/>
      <c r="BW43" s="4"/>
      <c r="BX43" s="4"/>
      <c r="BZ43" s="4"/>
      <c r="CA43" s="4"/>
      <c r="CB43" s="4"/>
      <c r="CC43" s="4"/>
      <c r="CD43" s="4"/>
      <c r="CE43" s="4"/>
      <c r="CF43" s="4"/>
      <c r="CG43" s="4"/>
      <c r="CH43" s="4"/>
      <c r="CI43" s="4"/>
      <c r="CJ43" s="4"/>
      <c r="CK43" s="4"/>
      <c r="CL43" s="4"/>
      <c r="CM43" s="4"/>
      <c r="CO43" s="4"/>
      <c r="CP43" s="4"/>
      <c r="CQ43" s="4"/>
      <c r="CR43" s="4"/>
      <c r="CS43" s="4"/>
      <c r="CT43" s="4"/>
      <c r="CU43" s="4"/>
      <c r="CV43" s="4"/>
      <c r="CW43" s="4"/>
      <c r="CX43" s="4"/>
      <c r="CY43" s="4" t="s">
        <v>644</v>
      </c>
      <c r="CZ43" s="4"/>
    </row>
    <row r="44" spans="1:104">
      <c r="A44" s="11" t="s">
        <v>249</v>
      </c>
      <c r="B44" s="5"/>
      <c r="C44" s="12"/>
      <c r="D44" s="5" t="s">
        <v>249</v>
      </c>
      <c r="E44" s="5"/>
      <c r="F44" s="12"/>
      <c r="G44" s="11" t="s">
        <v>403</v>
      </c>
      <c r="H44" s="5"/>
      <c r="I44" s="12"/>
      <c r="J44" s="4"/>
      <c r="K44" s="4"/>
      <c r="L44" s="4"/>
      <c r="M44" s="4" t="s">
        <v>645</v>
      </c>
      <c r="N44" s="4"/>
      <c r="O44" s="4"/>
      <c r="P44" s="4"/>
      <c r="R44" s="4"/>
      <c r="S44" s="4"/>
      <c r="T44" s="4"/>
      <c r="U44" s="4"/>
      <c r="V44" s="4"/>
      <c r="W44" s="4"/>
      <c r="X44" s="4"/>
      <c r="Y44" s="4"/>
      <c r="Z44" s="4"/>
      <c r="AA44" s="4"/>
      <c r="AB44" s="4"/>
      <c r="AC44" s="4"/>
      <c r="AD44" s="4"/>
      <c r="AE44" s="4"/>
      <c r="AG44" s="4"/>
      <c r="AH44" s="4"/>
      <c r="AI44" s="4"/>
      <c r="AJ44" s="4"/>
      <c r="AK44" s="4"/>
      <c r="AL44" s="4"/>
      <c r="AM44" s="4"/>
      <c r="AN44" s="4"/>
      <c r="AO44" s="4"/>
      <c r="AP44" s="4"/>
      <c r="AQ44" s="4"/>
      <c r="AR44" s="4"/>
      <c r="AS44" s="4"/>
      <c r="AT44" s="4"/>
      <c r="AU44" s="4"/>
      <c r="AV44" s="4"/>
      <c r="AW44" s="4"/>
      <c r="AX44" s="4"/>
      <c r="AY44" s="4"/>
      <c r="AZ44" s="4"/>
      <c r="BA44" s="4"/>
      <c r="BC44" s="4"/>
      <c r="BD44" s="4"/>
      <c r="BE44" s="4"/>
      <c r="BF44" s="4"/>
      <c r="BG44" s="4"/>
      <c r="BH44" s="4"/>
      <c r="BI44" s="4"/>
      <c r="BJ44" s="4" t="s">
        <v>646</v>
      </c>
      <c r="BK44" s="4"/>
      <c r="BL44" s="4"/>
      <c r="BM44" s="4"/>
      <c r="BN44" s="4"/>
      <c r="BO44" s="4"/>
      <c r="BP44" s="4"/>
      <c r="BQ44" s="4"/>
      <c r="BR44" s="4"/>
      <c r="BS44" s="4"/>
      <c r="BT44" s="4"/>
      <c r="BU44" s="4"/>
      <c r="BV44" s="4"/>
      <c r="BW44" s="4"/>
      <c r="BX44" s="4"/>
      <c r="BZ44" s="4"/>
      <c r="CA44" s="4"/>
      <c r="CB44" s="4"/>
      <c r="CC44" s="4"/>
      <c r="CD44" s="4"/>
      <c r="CE44" s="4"/>
      <c r="CF44" s="4"/>
      <c r="CG44" s="4"/>
      <c r="CH44" s="4"/>
      <c r="CI44" s="4"/>
      <c r="CJ44" s="4"/>
      <c r="CK44" s="4"/>
      <c r="CL44" s="4"/>
      <c r="CM44" s="4"/>
      <c r="CO44" s="4"/>
      <c r="CP44" s="4"/>
      <c r="CQ44" s="4"/>
      <c r="CR44" s="4"/>
      <c r="CS44" s="4"/>
      <c r="CT44" s="4"/>
      <c r="CU44" s="4"/>
      <c r="CV44" s="4"/>
      <c r="CW44" s="4"/>
      <c r="CX44" s="4"/>
      <c r="CY44" s="4" t="s">
        <v>647</v>
      </c>
      <c r="CZ44" s="4"/>
    </row>
    <row r="45" spans="1:104">
      <c r="A45" s="11" t="s">
        <v>248</v>
      </c>
      <c r="B45" s="5"/>
      <c r="C45" s="12"/>
      <c r="D45" s="5" t="s">
        <v>248</v>
      </c>
      <c r="E45" s="5"/>
      <c r="F45" s="12"/>
      <c r="G45" s="11" t="s">
        <v>421</v>
      </c>
      <c r="H45" s="5"/>
      <c r="I45" s="12"/>
      <c r="J45" s="4"/>
      <c r="K45" s="4"/>
      <c r="L45" s="4"/>
      <c r="M45" s="4" t="s">
        <v>648</v>
      </c>
      <c r="N45" s="4"/>
      <c r="O45" s="4"/>
      <c r="P45" s="4"/>
      <c r="R45" s="4"/>
      <c r="S45" s="4"/>
      <c r="T45" s="4"/>
      <c r="U45" s="4"/>
      <c r="V45" s="4"/>
      <c r="W45" s="4"/>
      <c r="X45" s="4"/>
      <c r="Y45" s="4"/>
      <c r="Z45" s="4"/>
      <c r="AA45" s="4"/>
      <c r="AB45" s="4"/>
      <c r="AC45" s="4"/>
      <c r="AD45" s="4"/>
      <c r="AE45" s="4"/>
      <c r="AG45" s="4"/>
      <c r="AH45" s="4"/>
      <c r="AI45" s="4"/>
      <c r="AJ45" s="4"/>
      <c r="AK45" s="4"/>
      <c r="AL45" s="4"/>
      <c r="AM45" s="4"/>
      <c r="AN45" s="4"/>
      <c r="AO45" s="4"/>
      <c r="AP45" s="4"/>
      <c r="AQ45" s="4"/>
      <c r="AR45" s="4"/>
      <c r="AS45" s="4"/>
      <c r="AT45" s="4"/>
      <c r="AU45" s="4"/>
      <c r="AV45" s="4"/>
      <c r="AW45" s="4"/>
      <c r="AX45" s="4"/>
      <c r="AY45" s="4"/>
      <c r="AZ45" s="4"/>
      <c r="BA45" s="4"/>
      <c r="BC45" s="4"/>
      <c r="BD45" s="4"/>
      <c r="BE45" s="4"/>
      <c r="BF45" s="4"/>
      <c r="BG45" s="4"/>
      <c r="BH45" s="4"/>
      <c r="BI45" s="4"/>
      <c r="BJ45" s="4" t="s">
        <v>649</v>
      </c>
      <c r="BK45" s="4"/>
      <c r="BL45" s="4"/>
      <c r="BM45" s="4"/>
      <c r="BN45" s="4"/>
      <c r="BO45" s="4"/>
      <c r="BP45" s="4"/>
      <c r="BQ45" s="4"/>
      <c r="BR45" s="4"/>
      <c r="BS45" s="4"/>
      <c r="BT45" s="4"/>
      <c r="BU45" s="4"/>
      <c r="BV45" s="4"/>
      <c r="BW45" s="4"/>
      <c r="BX45" s="4"/>
      <c r="BZ45" s="4"/>
      <c r="CA45" s="4"/>
      <c r="CB45" s="4"/>
      <c r="CC45" s="4"/>
      <c r="CD45" s="4"/>
      <c r="CE45" s="4"/>
      <c r="CF45" s="4"/>
      <c r="CG45" s="4"/>
      <c r="CH45" s="4"/>
      <c r="CI45" s="4"/>
      <c r="CJ45" s="4"/>
      <c r="CK45" s="4"/>
      <c r="CL45" s="4"/>
      <c r="CM45" s="4"/>
      <c r="CO45" s="4"/>
      <c r="CP45" s="4"/>
      <c r="CQ45" s="4"/>
      <c r="CR45" s="4"/>
      <c r="CS45" s="4"/>
      <c r="CT45" s="4"/>
      <c r="CU45" s="4"/>
      <c r="CV45" s="4"/>
      <c r="CW45" s="4"/>
      <c r="CX45" s="4"/>
      <c r="CY45" s="4" t="s">
        <v>650</v>
      </c>
      <c r="CZ45" s="4"/>
    </row>
    <row r="46" spans="1:104">
      <c r="A46" s="11" t="s">
        <v>196</v>
      </c>
      <c r="B46" s="5"/>
      <c r="C46" s="12"/>
      <c r="D46" s="5" t="s">
        <v>196</v>
      </c>
      <c r="E46" s="5"/>
      <c r="F46" s="12"/>
      <c r="G46" s="11" t="s">
        <v>436</v>
      </c>
      <c r="H46" s="5"/>
      <c r="I46" s="12"/>
      <c r="J46" s="4"/>
      <c r="K46" s="4"/>
      <c r="L46" s="4"/>
      <c r="M46" s="4" t="s">
        <v>651</v>
      </c>
      <c r="N46" s="4"/>
      <c r="O46" s="4"/>
      <c r="P46" s="4"/>
      <c r="R46" s="4"/>
      <c r="S46" s="4"/>
      <c r="T46" s="4"/>
      <c r="U46" s="4"/>
      <c r="V46" s="4"/>
      <c r="W46" s="4"/>
      <c r="X46" s="4"/>
      <c r="Y46" s="4"/>
      <c r="Z46" s="4"/>
      <c r="AA46" s="4"/>
      <c r="AB46" s="4"/>
      <c r="AC46" s="4"/>
      <c r="AD46" s="4"/>
      <c r="AE46" s="4"/>
      <c r="AG46" s="4"/>
      <c r="AH46" s="4"/>
      <c r="AI46" s="4"/>
      <c r="AJ46" s="4"/>
      <c r="AK46" s="4"/>
      <c r="AL46" s="4"/>
      <c r="AM46" s="4"/>
      <c r="AN46" s="4"/>
      <c r="AO46" s="4"/>
      <c r="AP46" s="4"/>
      <c r="AQ46" s="4"/>
      <c r="AR46" s="4"/>
      <c r="AS46" s="4"/>
      <c r="AT46" s="4"/>
      <c r="AU46" s="4"/>
      <c r="AV46" s="4"/>
      <c r="AW46" s="4"/>
      <c r="AX46" s="4"/>
      <c r="AY46" s="4"/>
      <c r="AZ46" s="4"/>
      <c r="BA46" s="4"/>
      <c r="BC46" s="4"/>
      <c r="BD46" s="4"/>
      <c r="BE46" s="4"/>
      <c r="BF46" s="4"/>
      <c r="BG46" s="4"/>
      <c r="BH46" s="4"/>
      <c r="BI46" s="4"/>
      <c r="BJ46" s="4" t="s">
        <v>652</v>
      </c>
      <c r="BK46" s="4"/>
      <c r="BL46" s="4"/>
      <c r="BM46" s="4"/>
      <c r="BN46" s="4"/>
      <c r="BO46" s="4"/>
      <c r="BP46" s="4"/>
      <c r="BQ46" s="4"/>
      <c r="BR46" s="4"/>
      <c r="BS46" s="4"/>
      <c r="BT46" s="4"/>
      <c r="BU46" s="4"/>
      <c r="BV46" s="4"/>
      <c r="BW46" s="4"/>
      <c r="BX46" s="4"/>
      <c r="BZ46" s="4"/>
      <c r="CA46" s="4"/>
      <c r="CB46" s="4"/>
      <c r="CC46" s="4"/>
      <c r="CD46" s="4"/>
      <c r="CE46" s="4"/>
      <c r="CF46" s="4"/>
      <c r="CG46" s="4"/>
      <c r="CH46" s="4"/>
      <c r="CI46" s="4"/>
      <c r="CJ46" s="4"/>
      <c r="CK46" s="4"/>
      <c r="CL46" s="4"/>
      <c r="CM46" s="4"/>
      <c r="CO46" s="4"/>
      <c r="CP46" s="4"/>
      <c r="CQ46" s="4"/>
      <c r="CR46" s="4"/>
      <c r="CS46" s="4"/>
      <c r="CT46" s="4"/>
      <c r="CU46" s="4"/>
      <c r="CV46" s="4"/>
      <c r="CW46" s="4"/>
      <c r="CX46" s="4"/>
      <c r="CY46" s="4" t="s">
        <v>653</v>
      </c>
      <c r="CZ46" s="4"/>
    </row>
    <row r="47" spans="1:104">
      <c r="A47" s="11" t="s">
        <v>251</v>
      </c>
      <c r="B47" s="5"/>
      <c r="C47" s="12"/>
      <c r="D47" s="5" t="s">
        <v>251</v>
      </c>
      <c r="E47" s="5"/>
      <c r="F47" s="12"/>
      <c r="G47" s="11" t="s">
        <v>453</v>
      </c>
      <c r="H47" s="5"/>
      <c r="I47" s="12"/>
      <c r="J47" s="4"/>
      <c r="K47" s="4"/>
      <c r="L47" s="4"/>
      <c r="M47" s="4" t="s">
        <v>654</v>
      </c>
      <c r="N47" s="4"/>
      <c r="O47" s="4"/>
      <c r="P47" s="4"/>
      <c r="R47" s="4"/>
      <c r="S47" s="4"/>
      <c r="T47" s="4"/>
      <c r="U47" s="4"/>
      <c r="V47" s="4"/>
      <c r="W47" s="4"/>
      <c r="X47" s="4"/>
      <c r="Y47" s="4"/>
      <c r="Z47" s="4"/>
      <c r="AA47" s="4"/>
      <c r="AB47" s="4"/>
      <c r="AC47" s="4"/>
      <c r="AD47" s="4"/>
      <c r="AE47" s="4"/>
      <c r="AG47" s="4"/>
      <c r="AH47" s="4"/>
      <c r="AI47" s="4"/>
      <c r="AJ47" s="4"/>
      <c r="AK47" s="4"/>
      <c r="AL47" s="4"/>
      <c r="AM47" s="4"/>
      <c r="AN47" s="4"/>
      <c r="AO47" s="4"/>
      <c r="AP47" s="4"/>
      <c r="AQ47" s="4"/>
      <c r="AR47" s="4"/>
      <c r="AS47" s="4"/>
      <c r="AT47" s="4"/>
      <c r="AU47" s="4"/>
      <c r="AV47" s="4"/>
      <c r="AW47" s="4"/>
      <c r="AX47" s="4"/>
      <c r="AY47" s="4"/>
      <c r="AZ47" s="4"/>
      <c r="BA47" s="4"/>
      <c r="BC47" s="4"/>
      <c r="BD47" s="4"/>
      <c r="BE47" s="4"/>
      <c r="BF47" s="4"/>
      <c r="BG47" s="4"/>
      <c r="BH47" s="4"/>
      <c r="BI47" s="4"/>
      <c r="BJ47" s="4" t="s">
        <v>655</v>
      </c>
      <c r="BK47" s="4"/>
      <c r="BL47" s="4"/>
      <c r="BM47" s="4"/>
      <c r="BN47" s="4"/>
      <c r="BO47" s="4"/>
      <c r="BP47" s="4"/>
      <c r="BQ47" s="4"/>
      <c r="BR47" s="4"/>
      <c r="BS47" s="4"/>
      <c r="BT47" s="4"/>
      <c r="BU47" s="4"/>
      <c r="BV47" s="4"/>
      <c r="BW47" s="4"/>
      <c r="BX47" s="4"/>
      <c r="BZ47" s="4"/>
      <c r="CA47" s="4"/>
      <c r="CB47" s="4"/>
      <c r="CC47" s="4"/>
      <c r="CD47" s="4"/>
      <c r="CE47" s="4"/>
      <c r="CF47" s="4"/>
      <c r="CG47" s="4"/>
      <c r="CH47" s="4"/>
      <c r="CI47" s="4"/>
      <c r="CJ47" s="4"/>
      <c r="CK47" s="4"/>
      <c r="CL47" s="4"/>
      <c r="CM47" s="4"/>
      <c r="CO47" s="4"/>
      <c r="CP47" s="4"/>
      <c r="CQ47" s="4"/>
      <c r="CR47" s="4"/>
      <c r="CS47" s="4"/>
      <c r="CT47" s="4"/>
      <c r="CU47" s="4"/>
      <c r="CV47" s="4"/>
      <c r="CW47" s="4"/>
      <c r="CX47" s="4"/>
      <c r="CY47" s="4" t="s">
        <v>656</v>
      </c>
      <c r="CZ47" s="4"/>
    </row>
    <row r="48" spans="1:104">
      <c r="A48" s="11" t="s">
        <v>279</v>
      </c>
      <c r="B48" s="5"/>
      <c r="C48" s="12"/>
      <c r="D48" s="5" t="s">
        <v>279</v>
      </c>
      <c r="E48" s="5"/>
      <c r="F48" s="12"/>
      <c r="G48" s="11" t="s">
        <v>468</v>
      </c>
      <c r="H48" s="5"/>
      <c r="I48" s="12"/>
      <c r="J48" s="4"/>
      <c r="K48" s="4"/>
      <c r="L48" s="4"/>
      <c r="M48" s="4" t="s">
        <v>657</v>
      </c>
      <c r="N48" s="4"/>
      <c r="O48" s="4"/>
      <c r="P48" s="4"/>
      <c r="R48" s="4"/>
      <c r="S48" s="4"/>
      <c r="T48" s="4"/>
      <c r="U48" s="4"/>
      <c r="V48" s="4"/>
      <c r="W48" s="4"/>
      <c r="X48" s="4"/>
      <c r="Y48" s="4"/>
      <c r="Z48" s="4"/>
      <c r="AA48" s="4"/>
      <c r="AB48" s="4"/>
      <c r="AC48" s="4"/>
      <c r="AD48" s="4"/>
      <c r="AE48" s="4"/>
      <c r="AG48" s="4"/>
      <c r="AH48" s="4"/>
      <c r="AI48" s="4"/>
      <c r="AJ48" s="4"/>
      <c r="AK48" s="4"/>
      <c r="AL48" s="4"/>
      <c r="AM48" s="4"/>
      <c r="AN48" s="4"/>
      <c r="AO48" s="4"/>
      <c r="AP48" s="4"/>
      <c r="AQ48" s="4"/>
      <c r="AR48" s="4"/>
      <c r="AS48" s="4"/>
      <c r="AT48" s="4"/>
      <c r="AU48" s="4"/>
      <c r="AV48" s="4"/>
      <c r="AW48" s="4"/>
      <c r="AX48" s="4"/>
      <c r="AY48" s="4"/>
      <c r="AZ48" s="4"/>
      <c r="BA48" s="4"/>
      <c r="BC48" s="4"/>
      <c r="BD48" s="4"/>
      <c r="BE48" s="4"/>
      <c r="BF48" s="4"/>
      <c r="BG48" s="4"/>
      <c r="BH48" s="4"/>
      <c r="BI48" s="4"/>
      <c r="BJ48" s="4" t="s">
        <v>658</v>
      </c>
      <c r="BK48" s="4"/>
      <c r="BL48" s="4"/>
      <c r="BM48" s="4"/>
      <c r="BN48" s="4"/>
      <c r="BO48" s="4"/>
      <c r="BP48" s="4"/>
      <c r="BQ48" s="4"/>
      <c r="BR48" s="4"/>
      <c r="BS48" s="4"/>
      <c r="BT48" s="4"/>
      <c r="BU48" s="4"/>
      <c r="BV48" s="4"/>
      <c r="BW48" s="4"/>
      <c r="BX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t="s">
        <v>659</v>
      </c>
      <c r="CZ48" s="4"/>
    </row>
    <row r="49" spans="1:104">
      <c r="A49" s="11" t="s">
        <v>311</v>
      </c>
      <c r="B49" s="5"/>
      <c r="C49" s="12"/>
      <c r="D49" s="5" t="s">
        <v>311</v>
      </c>
      <c r="E49" s="5"/>
      <c r="F49" s="12"/>
      <c r="G49" s="11" t="s">
        <v>481</v>
      </c>
      <c r="H49" s="5"/>
      <c r="I49" s="12"/>
      <c r="J49" s="4"/>
      <c r="K49" s="4"/>
      <c r="L49" s="4"/>
      <c r="M49" s="4" t="s">
        <v>660</v>
      </c>
      <c r="N49" s="4"/>
      <c r="O49" s="4"/>
      <c r="P49" s="4"/>
      <c r="Q49" s="4"/>
      <c r="R49" s="4"/>
      <c r="S49" s="4"/>
      <c r="T49" s="4"/>
      <c r="U49" s="4"/>
      <c r="V49" s="4"/>
      <c r="W49" s="4"/>
      <c r="X49" s="4"/>
      <c r="Y49" s="4"/>
      <c r="Z49" s="4"/>
      <c r="AA49" s="4"/>
      <c r="AB49" s="4"/>
      <c r="AC49" s="4"/>
      <c r="AD49" s="4"/>
      <c r="AE49" s="4"/>
      <c r="AG49" s="4"/>
      <c r="AH49" s="4"/>
      <c r="AI49" s="4"/>
      <c r="AJ49" s="4"/>
      <c r="AK49" s="4"/>
      <c r="AL49" s="4"/>
      <c r="AM49" s="4"/>
      <c r="AN49" s="4"/>
      <c r="AO49" s="4"/>
      <c r="AP49" s="4"/>
      <c r="AQ49" s="4"/>
      <c r="AR49" s="4"/>
      <c r="AS49" s="4"/>
      <c r="AT49" s="4"/>
      <c r="AU49" s="4"/>
      <c r="AV49" s="4"/>
      <c r="AW49" s="4"/>
      <c r="AX49" s="4"/>
      <c r="AY49" s="4"/>
      <c r="AZ49" s="4"/>
      <c r="BA49" s="4"/>
      <c r="BC49" s="4"/>
      <c r="BD49" s="4"/>
      <c r="BE49" s="4"/>
      <c r="BF49" s="4"/>
      <c r="BG49" s="4"/>
      <c r="BH49" s="4"/>
      <c r="BI49" s="4"/>
      <c r="BJ49" s="4" t="s">
        <v>661</v>
      </c>
      <c r="BK49" s="4"/>
      <c r="BL49" s="4"/>
      <c r="BM49" s="4"/>
      <c r="BN49" s="4"/>
      <c r="BO49" s="4"/>
      <c r="BP49" s="4"/>
      <c r="BQ49" s="4"/>
      <c r="BR49" s="4"/>
      <c r="BS49" s="4"/>
      <c r="BT49" s="4"/>
      <c r="BU49" s="4"/>
      <c r="BV49" s="4"/>
      <c r="BW49" s="4"/>
      <c r="BX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t="s">
        <v>662</v>
      </c>
      <c r="CZ49" s="4"/>
    </row>
    <row r="50" spans="1:104">
      <c r="A50" s="11" t="s">
        <v>285</v>
      </c>
      <c r="B50" s="5"/>
      <c r="C50" s="12"/>
      <c r="D50" s="5" t="s">
        <v>285</v>
      </c>
      <c r="E50" s="5"/>
      <c r="F50" s="12"/>
      <c r="G50" s="11" t="s">
        <v>491</v>
      </c>
      <c r="H50" s="5"/>
      <c r="I50" s="12"/>
      <c r="J50" s="4"/>
      <c r="K50" s="4"/>
      <c r="L50" s="4"/>
      <c r="M50" s="4" t="s">
        <v>663</v>
      </c>
      <c r="N50" s="4"/>
      <c r="O50" s="4"/>
      <c r="P50" s="4"/>
      <c r="Q50" s="4"/>
      <c r="R50" s="4"/>
      <c r="S50" s="4"/>
      <c r="T50" s="4"/>
      <c r="U50" s="4"/>
      <c r="V50" s="4"/>
      <c r="W50" s="4"/>
      <c r="X50" s="4"/>
      <c r="Y50" s="4"/>
      <c r="Z50" s="4"/>
      <c r="AA50" s="4"/>
      <c r="AB50" s="4"/>
      <c r="AC50" s="4"/>
      <c r="AD50" s="4"/>
      <c r="AE50" s="4"/>
      <c r="AG50" s="4"/>
      <c r="AH50" s="4"/>
      <c r="AI50" s="4"/>
      <c r="AJ50" s="4"/>
      <c r="AK50" s="4"/>
      <c r="AL50" s="4"/>
      <c r="AM50" s="4"/>
      <c r="AN50" s="4"/>
      <c r="AO50" s="4"/>
      <c r="AP50" s="4"/>
      <c r="AQ50" s="4"/>
      <c r="AR50" s="4"/>
      <c r="AS50" s="4"/>
      <c r="AT50" s="4"/>
      <c r="AU50" s="4"/>
      <c r="AV50" s="4"/>
      <c r="AW50" s="4"/>
      <c r="AX50" s="4"/>
      <c r="AY50" s="4"/>
      <c r="AZ50" s="4"/>
      <c r="BA50" s="4"/>
      <c r="BC50" s="4"/>
      <c r="BD50" s="4"/>
      <c r="BE50" s="4"/>
      <c r="BF50" s="4"/>
      <c r="BG50" s="4"/>
      <c r="BH50" s="4"/>
      <c r="BI50" s="4"/>
      <c r="BJ50" s="4" t="s">
        <v>664</v>
      </c>
      <c r="BK50" s="4"/>
      <c r="BL50" s="4"/>
      <c r="BM50" s="4"/>
      <c r="BN50" s="4"/>
      <c r="BO50" s="4"/>
      <c r="BP50" s="4"/>
      <c r="BQ50" s="4"/>
      <c r="BR50" s="4"/>
      <c r="BS50" s="4"/>
      <c r="BT50" s="4"/>
      <c r="BU50" s="4"/>
      <c r="BV50" s="4"/>
      <c r="BW50" s="4"/>
      <c r="BX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t="s">
        <v>665</v>
      </c>
      <c r="CZ50" s="4"/>
    </row>
    <row r="51" spans="1:104">
      <c r="A51" s="11" t="s">
        <v>423</v>
      </c>
      <c r="B51" s="5"/>
      <c r="C51" s="12"/>
      <c r="D51" s="5" t="s">
        <v>423</v>
      </c>
      <c r="E51" s="5"/>
      <c r="F51" s="12"/>
      <c r="G51" s="11" t="s">
        <v>241</v>
      </c>
      <c r="H51" s="5"/>
      <c r="I51" s="12"/>
      <c r="J51" s="4"/>
      <c r="K51" s="4"/>
      <c r="L51" s="4"/>
      <c r="M51" s="4" t="s">
        <v>666</v>
      </c>
      <c r="N51" s="4"/>
      <c r="O51" s="4"/>
      <c r="P51" s="4"/>
      <c r="Q51" s="4"/>
      <c r="R51" s="4"/>
      <c r="S51" s="4"/>
      <c r="T51" s="4"/>
      <c r="U51" s="4"/>
      <c r="V51" s="4"/>
      <c r="W51" s="4"/>
      <c r="X51" s="4"/>
      <c r="Y51" s="4"/>
      <c r="Z51" s="4"/>
      <c r="AA51" s="4"/>
      <c r="AB51" s="4"/>
      <c r="AC51" s="4"/>
      <c r="AD51" s="4"/>
      <c r="AE51" s="4"/>
      <c r="AG51" s="4"/>
      <c r="AH51" s="4"/>
      <c r="AI51" s="4"/>
      <c r="AJ51" s="4"/>
      <c r="AK51" s="4"/>
      <c r="AL51" s="4"/>
      <c r="AM51" s="4"/>
      <c r="AN51" s="4"/>
      <c r="AO51" s="4"/>
      <c r="AP51" s="4"/>
      <c r="AQ51" s="4"/>
      <c r="AR51" s="4"/>
      <c r="AS51" s="4"/>
      <c r="AT51" s="4"/>
      <c r="AU51" s="4"/>
      <c r="AV51" s="4"/>
      <c r="AW51" s="4"/>
      <c r="AX51" s="4"/>
      <c r="AY51" s="4"/>
      <c r="AZ51" s="4"/>
      <c r="BA51" s="4"/>
      <c r="BC51" s="4"/>
      <c r="BD51" s="4"/>
      <c r="BE51" s="4"/>
      <c r="BF51" s="4"/>
      <c r="BG51" s="4"/>
      <c r="BH51" s="4"/>
      <c r="BI51" s="4"/>
      <c r="BJ51" s="4" t="s">
        <v>667</v>
      </c>
      <c r="BK51" s="4"/>
      <c r="BL51" s="4"/>
      <c r="BM51" s="4"/>
      <c r="BN51" s="4"/>
      <c r="BO51" s="4"/>
      <c r="BP51" s="4"/>
      <c r="BQ51" s="4"/>
      <c r="BR51" s="4"/>
      <c r="BS51" s="4"/>
      <c r="BT51" s="4"/>
      <c r="BU51" s="4"/>
      <c r="BV51" s="4"/>
      <c r="BW51" s="4"/>
      <c r="BX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t="s">
        <v>668</v>
      </c>
      <c r="CZ51" s="4"/>
    </row>
    <row r="52" spans="1:104">
      <c r="A52" s="11" t="s">
        <v>267</v>
      </c>
      <c r="B52" s="5"/>
      <c r="C52" s="12"/>
      <c r="D52" s="5" t="s">
        <v>267</v>
      </c>
      <c r="E52" s="5"/>
      <c r="F52" s="12"/>
      <c r="G52" s="11" t="s">
        <v>281</v>
      </c>
      <c r="H52" s="5"/>
      <c r="I52" s="12"/>
      <c r="J52" s="4"/>
      <c r="K52" s="4"/>
      <c r="L52" s="4"/>
      <c r="M52" s="4" t="s">
        <v>669</v>
      </c>
      <c r="N52" s="4"/>
      <c r="O52" s="4"/>
      <c r="P52" s="4"/>
      <c r="Q52" s="4"/>
      <c r="R52" s="4"/>
      <c r="S52" s="4"/>
      <c r="T52" s="4"/>
      <c r="U52" s="4"/>
      <c r="V52" s="4"/>
      <c r="W52" s="4"/>
      <c r="X52" s="4"/>
      <c r="Y52" s="4"/>
      <c r="Z52" s="4"/>
      <c r="AA52" s="4"/>
      <c r="AB52" s="4"/>
      <c r="AC52" s="4"/>
      <c r="AD52" s="4"/>
      <c r="AE52" s="4"/>
      <c r="AG52" s="4"/>
      <c r="AH52" s="4"/>
      <c r="AI52" s="4"/>
      <c r="AJ52" s="4"/>
      <c r="AK52" s="4"/>
      <c r="AL52" s="4"/>
      <c r="AM52" s="4"/>
      <c r="AN52" s="4"/>
      <c r="AO52" s="4"/>
      <c r="AP52" s="4"/>
      <c r="AQ52" s="4"/>
      <c r="AR52" s="4"/>
      <c r="AS52" s="4"/>
      <c r="AT52" s="4"/>
      <c r="AU52" s="4"/>
      <c r="AV52" s="4"/>
      <c r="AW52" s="4"/>
      <c r="AX52" s="4"/>
      <c r="AY52" s="4"/>
      <c r="AZ52" s="4"/>
      <c r="BA52" s="4"/>
      <c r="BC52" s="4"/>
      <c r="BD52" s="4"/>
      <c r="BE52" s="4"/>
      <c r="BF52" s="4"/>
      <c r="BG52" s="4"/>
      <c r="BH52" s="4"/>
      <c r="BI52" s="4"/>
      <c r="BJ52" s="4" t="s">
        <v>670</v>
      </c>
      <c r="BK52" s="4"/>
      <c r="BL52" s="4"/>
      <c r="BM52" s="4"/>
      <c r="BN52" s="4"/>
      <c r="BO52" s="4"/>
      <c r="BP52" s="4"/>
      <c r="BQ52" s="4"/>
      <c r="BR52" s="4"/>
      <c r="BS52" s="4"/>
      <c r="BT52" s="4"/>
      <c r="BU52" s="4"/>
      <c r="BV52" s="4"/>
      <c r="BW52" s="4"/>
      <c r="BX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t="s">
        <v>671</v>
      </c>
      <c r="CZ52" s="4"/>
    </row>
    <row r="53" spans="1:104">
      <c r="A53" s="11" t="s">
        <v>358</v>
      </c>
      <c r="B53" s="5"/>
      <c r="C53" s="12"/>
      <c r="D53" s="5" t="s">
        <v>358</v>
      </c>
      <c r="E53" s="5"/>
      <c r="F53" s="12"/>
      <c r="G53" s="11" t="s">
        <v>161</v>
      </c>
      <c r="H53" s="5"/>
      <c r="I53" s="12"/>
      <c r="J53" s="4"/>
      <c r="K53" s="4"/>
      <c r="L53" s="4"/>
      <c r="M53" s="4" t="s">
        <v>672</v>
      </c>
      <c r="N53" s="4"/>
      <c r="O53" s="4"/>
      <c r="P53" s="4"/>
      <c r="Q53" s="4"/>
      <c r="R53" s="4"/>
      <c r="S53" s="4"/>
      <c r="T53" s="4"/>
      <c r="U53" s="4"/>
      <c r="V53" s="4"/>
      <c r="W53" s="4"/>
      <c r="X53" s="4"/>
      <c r="Y53" s="4"/>
      <c r="Z53" s="4"/>
      <c r="AA53" s="4"/>
      <c r="AB53" s="4"/>
      <c r="AC53" s="4"/>
      <c r="AD53" s="4"/>
      <c r="AE53" s="4"/>
      <c r="AG53" s="4"/>
      <c r="AH53" s="4"/>
      <c r="AI53" s="4"/>
      <c r="AJ53" s="4"/>
      <c r="AK53" s="4"/>
      <c r="AL53" s="4"/>
      <c r="AM53" s="4"/>
      <c r="AN53" s="4"/>
      <c r="AO53" s="4"/>
      <c r="AP53" s="4"/>
      <c r="AQ53" s="4"/>
      <c r="AR53" s="4"/>
      <c r="AS53" s="4"/>
      <c r="AT53" s="4"/>
      <c r="AU53" s="4"/>
      <c r="AV53" s="4"/>
      <c r="AW53" s="4"/>
      <c r="AX53" s="4"/>
      <c r="AY53" s="4"/>
      <c r="AZ53" s="4"/>
      <c r="BA53" s="4"/>
      <c r="BC53" s="4"/>
      <c r="BD53" s="4"/>
      <c r="BE53" s="4"/>
      <c r="BF53" s="4"/>
      <c r="BG53" s="4"/>
      <c r="BH53" s="4"/>
      <c r="BI53" s="4"/>
      <c r="BJ53" s="4" t="s">
        <v>673</v>
      </c>
      <c r="BK53" s="4"/>
      <c r="BL53" s="4"/>
      <c r="BM53" s="4"/>
      <c r="BN53" s="4"/>
      <c r="BO53" s="4"/>
      <c r="BP53" s="4"/>
      <c r="BQ53" s="4"/>
      <c r="BR53" s="4"/>
      <c r="BS53" s="4"/>
      <c r="BT53" s="4"/>
      <c r="BU53" s="4"/>
      <c r="BV53" s="4"/>
      <c r="BW53" s="4"/>
      <c r="BX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t="s">
        <v>674</v>
      </c>
      <c r="CZ53" s="4"/>
    </row>
    <row r="54" spans="1:104">
      <c r="A54" s="11" t="s">
        <v>383</v>
      </c>
      <c r="B54" s="5"/>
      <c r="C54" s="12"/>
      <c r="D54" s="5" t="s">
        <v>383</v>
      </c>
      <c r="E54" s="5"/>
      <c r="F54" s="12"/>
      <c r="G54" s="11" t="s">
        <v>242</v>
      </c>
      <c r="H54" s="5"/>
      <c r="I54" s="12"/>
      <c r="J54" s="4"/>
      <c r="K54" s="4"/>
      <c r="L54" s="4"/>
      <c r="M54" s="6" t="s">
        <v>675</v>
      </c>
      <c r="N54" s="4"/>
      <c r="O54" s="4"/>
      <c r="P54" s="4"/>
      <c r="Q54" s="4"/>
      <c r="R54" s="4"/>
      <c r="S54" s="4"/>
      <c r="T54" s="4"/>
      <c r="U54" s="4"/>
      <c r="V54" s="4"/>
      <c r="W54" s="4"/>
      <c r="X54" s="4"/>
      <c r="Y54" s="4"/>
      <c r="Z54" s="4"/>
      <c r="AA54" s="4"/>
      <c r="AB54" s="4"/>
      <c r="AC54" s="4"/>
      <c r="AD54" s="4"/>
      <c r="AE54" s="4"/>
      <c r="AG54" s="4"/>
      <c r="AH54" s="4"/>
      <c r="AI54" s="4"/>
      <c r="AJ54" s="4"/>
      <c r="AK54" s="4"/>
      <c r="AL54" s="4"/>
      <c r="AM54" s="4"/>
      <c r="AN54" s="4"/>
      <c r="AO54" s="4"/>
      <c r="AP54" s="4"/>
      <c r="AQ54" s="4"/>
      <c r="AR54" s="4"/>
      <c r="AS54" s="4"/>
      <c r="AT54" s="4"/>
      <c r="AU54" s="4"/>
      <c r="AV54" s="4"/>
      <c r="AW54" s="4"/>
      <c r="AX54" s="4"/>
      <c r="AY54" s="4"/>
      <c r="AZ54" s="4"/>
      <c r="BA54" s="4"/>
      <c r="BC54" s="4"/>
      <c r="BD54" s="4"/>
      <c r="BE54" s="4"/>
      <c r="BF54" s="4"/>
      <c r="BG54" s="4"/>
      <c r="BH54" s="4"/>
      <c r="BI54" s="4"/>
      <c r="BJ54" s="4" t="s">
        <v>676</v>
      </c>
      <c r="BK54" s="4"/>
      <c r="BL54" s="4"/>
      <c r="BM54" s="4"/>
      <c r="BN54" s="4"/>
      <c r="BO54" s="4"/>
      <c r="BP54" s="4"/>
      <c r="BQ54" s="4"/>
      <c r="BR54" s="4"/>
      <c r="BS54" s="4"/>
      <c r="BT54" s="4"/>
      <c r="BU54" s="4"/>
      <c r="BV54" s="4"/>
      <c r="BW54" s="4"/>
      <c r="BX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t="s">
        <v>677</v>
      </c>
      <c r="CZ54" s="4"/>
    </row>
    <row r="55" spans="1:104">
      <c r="A55" s="11">
        <v>1729</v>
      </c>
      <c r="B55" s="5"/>
      <c r="C55" s="12"/>
      <c r="D55" s="5">
        <v>1729</v>
      </c>
      <c r="E55" s="5"/>
      <c r="F55" s="12"/>
      <c r="G55" s="11" t="s">
        <v>243</v>
      </c>
      <c r="H55" s="5"/>
      <c r="I55" s="12"/>
      <c r="J55" s="4"/>
      <c r="K55" s="4"/>
      <c r="L55" s="4"/>
      <c r="M55" s="4" t="s">
        <v>678</v>
      </c>
      <c r="N55" s="4"/>
      <c r="O55" s="4"/>
      <c r="P55" s="4"/>
      <c r="Q55" s="4"/>
      <c r="R55" s="4"/>
      <c r="S55" s="4"/>
      <c r="T55" s="4"/>
      <c r="U55" s="4"/>
      <c r="V55" s="4"/>
      <c r="W55" s="4"/>
      <c r="X55" s="4"/>
      <c r="Y55" s="4"/>
      <c r="Z55" s="4"/>
      <c r="AA55" s="4"/>
      <c r="AB55" s="4"/>
      <c r="AC55" s="4"/>
      <c r="AD55" s="4"/>
      <c r="AE55" s="4"/>
      <c r="AG55" s="4"/>
      <c r="AH55" s="4"/>
      <c r="AI55" s="4"/>
      <c r="AJ55" s="4"/>
      <c r="AK55" s="4"/>
      <c r="AL55" s="4"/>
      <c r="AM55" s="4"/>
      <c r="AN55" s="4"/>
      <c r="AO55" s="4"/>
      <c r="AP55" s="4"/>
      <c r="AQ55" s="4"/>
      <c r="AR55" s="4"/>
      <c r="AS55" s="4"/>
      <c r="AT55" s="4"/>
      <c r="AU55" s="4"/>
      <c r="AV55" s="4"/>
      <c r="AW55" s="4"/>
      <c r="AX55" s="4"/>
      <c r="AY55" s="4"/>
      <c r="AZ55" s="4"/>
      <c r="BA55" s="4"/>
      <c r="BC55" s="4"/>
      <c r="BD55" s="4"/>
      <c r="BE55" s="4"/>
      <c r="BF55" s="4"/>
      <c r="BG55" s="4"/>
      <c r="BH55" s="4"/>
      <c r="BI55" s="4"/>
      <c r="BJ55" s="4" t="s">
        <v>679</v>
      </c>
      <c r="BK55" s="4"/>
      <c r="BL55" s="4"/>
      <c r="BM55" s="4"/>
      <c r="BN55" s="4"/>
      <c r="BO55" s="4"/>
      <c r="BP55" s="4"/>
      <c r="BQ55" s="4"/>
      <c r="BR55" s="4"/>
      <c r="BS55" s="4"/>
      <c r="BT55" s="4"/>
      <c r="BU55" s="4"/>
      <c r="BV55" s="4"/>
      <c r="BW55" s="4"/>
      <c r="BX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t="s">
        <v>680</v>
      </c>
      <c r="CZ55" s="4"/>
    </row>
    <row r="56" spans="1:104">
      <c r="A56" s="11" t="s">
        <v>494</v>
      </c>
      <c r="B56" s="5"/>
      <c r="C56" s="12"/>
      <c r="D56" s="5" t="s">
        <v>494</v>
      </c>
      <c r="E56" s="5"/>
      <c r="F56" s="12"/>
      <c r="G56" s="11" t="s">
        <v>244</v>
      </c>
      <c r="H56" s="5"/>
      <c r="I56" s="12"/>
      <c r="J56" s="4"/>
      <c r="K56" s="4"/>
      <c r="L56" s="4"/>
      <c r="M56" s="4" t="s">
        <v>681</v>
      </c>
      <c r="N56" s="4"/>
      <c r="O56" s="4"/>
      <c r="P56" s="4"/>
      <c r="Q56" s="4"/>
      <c r="R56" s="4"/>
      <c r="S56" s="4"/>
      <c r="T56" s="4"/>
      <c r="U56" s="4"/>
      <c r="V56" s="4"/>
      <c r="W56" s="4"/>
      <c r="X56" s="4"/>
      <c r="Y56" s="4"/>
      <c r="Z56" s="4"/>
      <c r="AA56" s="4"/>
      <c r="AB56" s="4"/>
      <c r="AC56" s="4"/>
      <c r="AD56" s="4"/>
      <c r="AE56" s="4"/>
      <c r="AG56" s="4"/>
      <c r="AH56" s="4"/>
      <c r="AI56" s="4"/>
      <c r="AJ56" s="4"/>
      <c r="AK56" s="4"/>
      <c r="AL56" s="4"/>
      <c r="AM56" s="4"/>
      <c r="AN56" s="4"/>
      <c r="AO56" s="4"/>
      <c r="AP56" s="4"/>
      <c r="AQ56" s="4"/>
      <c r="AR56" s="4"/>
      <c r="AS56" s="4"/>
      <c r="AT56" s="4"/>
      <c r="AU56" s="4"/>
      <c r="AV56" s="4"/>
      <c r="AW56" s="4"/>
      <c r="AX56" s="4"/>
      <c r="AY56" s="4"/>
      <c r="AZ56" s="4"/>
      <c r="BA56" s="4"/>
      <c r="BC56" s="4"/>
      <c r="BD56" s="4"/>
      <c r="BE56" s="4"/>
      <c r="BF56" s="4"/>
      <c r="BG56" s="4"/>
      <c r="BH56" s="4"/>
      <c r="BI56" s="4"/>
      <c r="BJ56" s="4" t="s">
        <v>682</v>
      </c>
      <c r="BK56" s="4"/>
      <c r="BL56" s="4"/>
      <c r="BM56" s="4"/>
      <c r="BN56" s="4"/>
      <c r="BO56" s="4"/>
      <c r="BP56" s="4"/>
      <c r="BQ56" s="4"/>
      <c r="BR56" s="4"/>
      <c r="BS56" s="4"/>
      <c r="BT56" s="4"/>
      <c r="BU56" s="4"/>
      <c r="BV56" s="4"/>
      <c r="BW56" s="4"/>
      <c r="BX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t="s">
        <v>683</v>
      </c>
      <c r="CZ56" s="4"/>
    </row>
    <row r="57" spans="1:104">
      <c r="A57" s="11" t="s">
        <v>503</v>
      </c>
      <c r="B57" s="5"/>
      <c r="C57" s="12"/>
      <c r="D57" s="5" t="s">
        <v>503</v>
      </c>
      <c r="E57" s="5"/>
      <c r="F57" s="12"/>
      <c r="G57" s="11" t="s">
        <v>282</v>
      </c>
      <c r="H57" s="5"/>
      <c r="I57" s="12"/>
      <c r="J57" s="4"/>
      <c r="K57" s="4"/>
      <c r="L57" s="4"/>
      <c r="M57" s="4" t="s">
        <v>684</v>
      </c>
      <c r="N57" s="4"/>
      <c r="O57" s="4"/>
      <c r="P57" s="4"/>
      <c r="Q57" s="4"/>
      <c r="R57" s="4"/>
      <c r="S57" s="4"/>
      <c r="T57" s="4"/>
      <c r="U57" s="4"/>
      <c r="V57" s="4"/>
      <c r="W57" s="4"/>
      <c r="X57" s="4"/>
      <c r="Y57" s="4"/>
      <c r="Z57" s="4"/>
      <c r="AA57" s="4"/>
      <c r="AB57" s="4"/>
      <c r="AC57" s="4"/>
      <c r="AD57" s="4"/>
      <c r="AE57" s="4"/>
      <c r="AG57" s="4"/>
      <c r="AH57" s="4"/>
      <c r="AI57" s="4"/>
      <c r="AJ57" s="4"/>
      <c r="AK57" s="4"/>
      <c r="AL57" s="4"/>
      <c r="AM57" s="4"/>
      <c r="AN57" s="4"/>
      <c r="AO57" s="4"/>
      <c r="AP57" s="4"/>
      <c r="AQ57" s="4"/>
      <c r="AR57" s="4"/>
      <c r="AS57" s="4"/>
      <c r="AT57" s="4"/>
      <c r="AU57" s="4"/>
      <c r="AV57" s="4"/>
      <c r="AW57" s="4"/>
      <c r="AX57" s="4"/>
      <c r="AY57" s="4"/>
      <c r="AZ57" s="4"/>
      <c r="BA57" s="4"/>
      <c r="BC57" s="4"/>
      <c r="BD57" s="4"/>
      <c r="BE57" s="4"/>
      <c r="BF57" s="4"/>
      <c r="BG57" s="4"/>
      <c r="BH57" s="4"/>
      <c r="BI57" s="4"/>
      <c r="BJ57" s="4" t="s">
        <v>685</v>
      </c>
      <c r="BK57" s="4"/>
      <c r="BL57" s="4"/>
      <c r="BM57" s="4"/>
      <c r="BN57" s="4"/>
      <c r="BO57" s="4"/>
      <c r="BP57" s="4"/>
      <c r="BQ57" s="4"/>
      <c r="BR57" s="4"/>
      <c r="BS57" s="4"/>
      <c r="BT57" s="4"/>
      <c r="BU57" s="4"/>
      <c r="BV57" s="4"/>
      <c r="BW57" s="4"/>
      <c r="BX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t="s">
        <v>686</v>
      </c>
      <c r="CZ57" s="4"/>
    </row>
    <row r="58" spans="1:104">
      <c r="A58" s="11" t="s">
        <v>168</v>
      </c>
      <c r="B58" s="5"/>
      <c r="C58" s="12"/>
      <c r="D58" s="5" t="s">
        <v>168</v>
      </c>
      <c r="E58" s="5"/>
      <c r="F58" s="12"/>
      <c r="G58" s="11" t="s">
        <v>249</v>
      </c>
      <c r="H58" s="5"/>
      <c r="I58" s="12"/>
      <c r="J58" s="4"/>
      <c r="K58" s="4"/>
      <c r="L58" s="4"/>
      <c r="M58" s="4" t="s">
        <v>687</v>
      </c>
      <c r="N58" s="4"/>
      <c r="O58" s="4"/>
      <c r="P58" s="4"/>
      <c r="Q58" s="4"/>
      <c r="R58" s="4"/>
      <c r="S58" s="4"/>
      <c r="T58" s="4"/>
      <c r="U58" s="4"/>
      <c r="V58" s="4"/>
      <c r="W58" s="4"/>
      <c r="X58" s="4"/>
      <c r="Y58" s="4"/>
      <c r="Z58" s="4"/>
      <c r="AA58" s="4"/>
      <c r="AB58" s="4"/>
      <c r="AC58" s="4"/>
      <c r="AD58" s="4"/>
      <c r="AE58" s="4"/>
      <c r="AG58" s="4"/>
      <c r="AH58" s="4"/>
      <c r="AI58" s="4"/>
      <c r="AJ58" s="4"/>
      <c r="AK58" s="4"/>
      <c r="AL58" s="4"/>
      <c r="AM58" s="4"/>
      <c r="AN58" s="4"/>
      <c r="AO58" s="4"/>
      <c r="AP58" s="4"/>
      <c r="AQ58" s="4"/>
      <c r="AR58" s="4"/>
      <c r="AS58" s="4"/>
      <c r="AT58" s="4"/>
      <c r="AU58" s="4"/>
      <c r="AV58" s="4"/>
      <c r="AW58" s="4"/>
      <c r="AX58" s="4"/>
      <c r="AY58" s="4"/>
      <c r="AZ58" s="4"/>
      <c r="BA58" s="4"/>
      <c r="BC58" s="4"/>
      <c r="BD58" s="4"/>
      <c r="BE58" s="4"/>
      <c r="BF58" s="4"/>
      <c r="BG58" s="4"/>
      <c r="BH58" s="4"/>
      <c r="BI58" s="4"/>
      <c r="BJ58" s="4" t="s">
        <v>688</v>
      </c>
      <c r="BK58" s="4"/>
      <c r="BL58" s="4"/>
      <c r="BM58" s="4"/>
      <c r="BN58" s="4"/>
      <c r="BO58" s="4"/>
      <c r="BP58" s="4"/>
      <c r="BQ58" s="4"/>
      <c r="BR58" s="4"/>
      <c r="BS58" s="4"/>
      <c r="BT58" s="4"/>
      <c r="BU58" s="4"/>
      <c r="BV58" s="4"/>
      <c r="BW58" s="4"/>
      <c r="BX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t="s">
        <v>689</v>
      </c>
      <c r="CZ58" s="4"/>
    </row>
    <row r="59" spans="1:104">
      <c r="A59" s="11" t="s">
        <v>253</v>
      </c>
      <c r="B59" s="5"/>
      <c r="C59" s="12"/>
      <c r="D59" s="5" t="s">
        <v>253</v>
      </c>
      <c r="E59" s="5"/>
      <c r="F59" s="12"/>
      <c r="G59" s="11" t="s">
        <v>245</v>
      </c>
      <c r="H59" s="5"/>
      <c r="I59" s="12"/>
      <c r="J59" s="4"/>
      <c r="K59" s="4"/>
      <c r="L59" s="4"/>
      <c r="M59" s="4" t="s">
        <v>690</v>
      </c>
      <c r="N59" s="4"/>
      <c r="O59" s="4"/>
      <c r="P59" s="4"/>
      <c r="Q59" s="4"/>
      <c r="R59" s="4"/>
      <c r="S59" s="4"/>
      <c r="T59" s="4"/>
      <c r="U59" s="4"/>
      <c r="V59" s="4"/>
      <c r="W59" s="4"/>
      <c r="X59" s="4"/>
      <c r="Y59" s="4"/>
      <c r="Z59" s="4"/>
      <c r="AA59" s="4"/>
      <c r="AB59" s="4"/>
      <c r="AC59" s="4"/>
      <c r="AD59" s="4"/>
      <c r="AE59" s="4"/>
      <c r="AG59" s="4"/>
      <c r="AH59" s="4"/>
      <c r="AI59" s="4"/>
      <c r="AJ59" s="4"/>
      <c r="AK59" s="4"/>
      <c r="AL59" s="4"/>
      <c r="AM59" s="4"/>
      <c r="AN59" s="4"/>
      <c r="AO59" s="4"/>
      <c r="AP59" s="4"/>
      <c r="AQ59" s="4"/>
      <c r="AR59" s="4"/>
      <c r="AS59" s="4"/>
      <c r="AT59" s="4"/>
      <c r="AU59" s="4"/>
      <c r="AV59" s="4"/>
      <c r="AW59" s="4"/>
      <c r="AX59" s="4"/>
      <c r="AY59" s="4"/>
      <c r="AZ59" s="4"/>
      <c r="BA59" s="4"/>
      <c r="BC59" s="4"/>
      <c r="BD59" s="4"/>
      <c r="BE59" s="4"/>
      <c r="BF59" s="4"/>
      <c r="BG59" s="4"/>
      <c r="BH59" s="4"/>
      <c r="BI59" s="4"/>
      <c r="BJ59" s="4"/>
      <c r="BK59" s="4"/>
      <c r="BL59" s="4"/>
      <c r="BM59" s="4"/>
      <c r="BN59" s="4"/>
      <c r="BO59" s="4"/>
      <c r="BP59" s="4"/>
      <c r="BQ59" s="4"/>
      <c r="BR59" s="4"/>
      <c r="BS59" s="4"/>
      <c r="BT59" s="4"/>
      <c r="BU59" s="4"/>
      <c r="BV59" s="4"/>
      <c r="BW59" s="4"/>
      <c r="BX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t="s">
        <v>691</v>
      </c>
      <c r="CZ59" s="4"/>
    </row>
    <row r="60" spans="1:104">
      <c r="A60" s="11" t="s">
        <v>288</v>
      </c>
      <c r="B60" s="5"/>
      <c r="C60" s="12"/>
      <c r="D60" s="5" t="s">
        <v>288</v>
      </c>
      <c r="E60" s="5"/>
      <c r="F60" s="12"/>
      <c r="G60" s="11" t="s">
        <v>163</v>
      </c>
      <c r="H60" s="5"/>
      <c r="I60" s="12"/>
      <c r="J60" s="4"/>
      <c r="K60" s="4"/>
      <c r="L60" s="4"/>
      <c r="M60" s="4" t="s">
        <v>692</v>
      </c>
      <c r="N60" s="4"/>
      <c r="O60" s="4"/>
      <c r="P60" s="4"/>
      <c r="Q60" s="4"/>
      <c r="R60" s="4"/>
      <c r="S60" s="4"/>
      <c r="T60" s="4"/>
      <c r="U60" s="4"/>
      <c r="V60" s="4"/>
      <c r="W60" s="4"/>
      <c r="X60" s="4"/>
      <c r="Y60" s="4"/>
      <c r="Z60" s="4"/>
      <c r="AA60" s="4"/>
      <c r="AB60" s="4"/>
      <c r="AC60" s="4"/>
      <c r="AD60" s="4"/>
      <c r="AE60" s="4"/>
      <c r="AG60" s="4"/>
      <c r="AH60" s="4"/>
      <c r="AI60" s="4"/>
      <c r="AJ60" s="4"/>
      <c r="AK60" s="4"/>
      <c r="AL60" s="4"/>
      <c r="AM60" s="4"/>
      <c r="AN60" s="4"/>
      <c r="AO60" s="4"/>
      <c r="AP60" s="4"/>
      <c r="AQ60" s="4"/>
      <c r="AR60" s="4"/>
      <c r="AS60" s="4"/>
      <c r="AT60" s="4"/>
      <c r="AU60" s="4"/>
      <c r="AV60" s="4"/>
      <c r="AW60" s="4"/>
      <c r="AX60" s="4"/>
      <c r="AY60" s="4"/>
      <c r="AZ60" s="4"/>
      <c r="BA60" s="4"/>
      <c r="BC60" s="4"/>
      <c r="BD60" s="4"/>
      <c r="BE60" s="4"/>
      <c r="BF60" s="4"/>
      <c r="BG60" s="4"/>
      <c r="BH60" s="4"/>
      <c r="BI60" s="4"/>
      <c r="BJ60" s="4"/>
      <c r="BK60" s="4"/>
      <c r="BL60" s="4"/>
      <c r="BM60" s="4"/>
      <c r="BN60" s="4"/>
      <c r="BO60" s="4"/>
      <c r="BP60" s="4"/>
      <c r="BQ60" s="4"/>
      <c r="BR60" s="4"/>
      <c r="BS60" s="4"/>
      <c r="BT60" s="4"/>
      <c r="BU60" s="4"/>
      <c r="BV60" s="4"/>
      <c r="BW60" s="4"/>
      <c r="BX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t="s">
        <v>693</v>
      </c>
      <c r="CZ60" s="4"/>
    </row>
    <row r="61" spans="1:104">
      <c r="A61" s="11" t="s">
        <v>312</v>
      </c>
      <c r="B61" s="5"/>
      <c r="C61" s="12"/>
      <c r="D61" s="5" t="s">
        <v>312</v>
      </c>
      <c r="E61" s="5"/>
      <c r="F61" s="12"/>
      <c r="G61" s="11" t="s">
        <v>309</v>
      </c>
      <c r="H61" s="5"/>
      <c r="I61" s="12"/>
      <c r="J61" s="4"/>
      <c r="K61" s="4"/>
      <c r="L61" s="4"/>
      <c r="M61" s="4" t="s">
        <v>694</v>
      </c>
      <c r="N61" s="4"/>
      <c r="O61" s="4"/>
      <c r="P61" s="4"/>
      <c r="Q61" s="4"/>
      <c r="R61" s="4"/>
      <c r="S61" s="4"/>
      <c r="T61" s="4"/>
      <c r="U61" s="4"/>
      <c r="V61" s="4"/>
      <c r="W61" s="4"/>
      <c r="X61" s="4"/>
      <c r="Y61" s="4"/>
      <c r="Z61" s="4"/>
      <c r="AA61" s="4"/>
      <c r="AB61" s="4"/>
      <c r="AC61" s="4"/>
      <c r="AD61" s="4"/>
      <c r="AE61" s="4"/>
      <c r="AG61" s="4"/>
      <c r="AH61" s="4"/>
      <c r="AI61" s="4"/>
      <c r="AJ61" s="4"/>
      <c r="AK61" s="4"/>
      <c r="AL61" s="4"/>
      <c r="AM61" s="4"/>
      <c r="AN61" s="4"/>
      <c r="AO61" s="4"/>
      <c r="AP61" s="4"/>
      <c r="AQ61" s="4"/>
      <c r="AR61" s="4"/>
      <c r="AS61" s="4"/>
      <c r="AT61" s="4"/>
      <c r="AU61" s="4"/>
      <c r="AV61" s="4"/>
      <c r="AW61" s="4"/>
      <c r="AX61" s="4"/>
      <c r="AY61" s="4"/>
      <c r="AZ61" s="4"/>
      <c r="BA61" s="4"/>
      <c r="BC61" s="4"/>
      <c r="BD61" s="4"/>
      <c r="BE61" s="4"/>
      <c r="BF61" s="4"/>
      <c r="BG61" s="4"/>
      <c r="BH61" s="4"/>
      <c r="BI61" s="4"/>
      <c r="BJ61" s="4"/>
      <c r="BK61" s="4"/>
      <c r="BL61" s="4"/>
      <c r="BM61" s="4"/>
      <c r="BN61" s="4"/>
      <c r="BO61" s="4"/>
      <c r="BP61" s="4"/>
      <c r="BQ61" s="4"/>
      <c r="BR61" s="4"/>
      <c r="BS61" s="4"/>
      <c r="BT61" s="4"/>
      <c r="BU61" s="4"/>
      <c r="BV61" s="4"/>
      <c r="BW61" s="4"/>
      <c r="BX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t="s">
        <v>695</v>
      </c>
      <c r="CZ61" s="4"/>
    </row>
    <row r="62" spans="1:104">
      <c r="A62" s="11" t="s">
        <v>335</v>
      </c>
      <c r="B62" s="5"/>
      <c r="C62" s="12"/>
      <c r="D62" s="5" t="s">
        <v>335</v>
      </c>
      <c r="E62" s="5"/>
      <c r="F62" s="12"/>
      <c r="G62" s="11" t="s">
        <v>333</v>
      </c>
      <c r="H62" s="5"/>
      <c r="I62" s="12"/>
      <c r="J62" s="4"/>
      <c r="K62" s="4"/>
      <c r="L62" s="4"/>
      <c r="M62" s="4" t="s">
        <v>696</v>
      </c>
      <c r="N62" s="4"/>
      <c r="O62" s="4"/>
      <c r="P62" s="4"/>
      <c r="Q62" s="4"/>
      <c r="R62" s="4"/>
      <c r="S62" s="4"/>
      <c r="T62" s="4"/>
      <c r="U62" s="4"/>
      <c r="V62" s="4"/>
      <c r="W62" s="4"/>
      <c r="X62" s="4"/>
      <c r="Y62" s="4"/>
      <c r="Z62" s="4"/>
      <c r="AA62" s="4"/>
      <c r="AB62" s="4"/>
      <c r="AC62" s="4"/>
      <c r="AD62" s="4"/>
      <c r="AE62" s="4"/>
      <c r="AG62" s="4"/>
      <c r="AH62" s="4"/>
      <c r="AI62" s="4"/>
      <c r="AJ62" s="4"/>
      <c r="AK62" s="4"/>
      <c r="AL62" s="4"/>
      <c r="AM62" s="4"/>
      <c r="AN62" s="4"/>
      <c r="AO62" s="4"/>
      <c r="AP62" s="4"/>
      <c r="AQ62" s="4"/>
      <c r="AR62" s="4"/>
      <c r="AS62" s="4"/>
      <c r="AT62" s="4"/>
      <c r="AU62" s="4"/>
      <c r="AV62" s="4"/>
      <c r="AW62" s="4"/>
      <c r="AX62" s="4"/>
      <c r="AY62" s="4"/>
      <c r="AZ62" s="4"/>
      <c r="BA62" s="4"/>
      <c r="BC62" s="4"/>
      <c r="BD62" s="4"/>
      <c r="BE62" s="4"/>
      <c r="BF62" s="4"/>
      <c r="BG62" s="4"/>
      <c r="BH62" s="4"/>
      <c r="BI62" s="4"/>
      <c r="BJ62" s="4"/>
      <c r="BK62" s="4"/>
      <c r="BL62" s="4"/>
      <c r="BM62" s="4"/>
      <c r="BN62" s="4"/>
      <c r="BO62" s="4"/>
      <c r="BP62" s="4"/>
      <c r="BQ62" s="4"/>
      <c r="BR62" s="4"/>
      <c r="BS62" s="4"/>
      <c r="BT62" s="4"/>
      <c r="BU62" s="4"/>
      <c r="BV62" s="4"/>
      <c r="BW62" s="4"/>
      <c r="BX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t="s">
        <v>697</v>
      </c>
      <c r="CZ62" s="4"/>
    </row>
    <row r="63" spans="1:104">
      <c r="A63" s="11" t="s">
        <v>359</v>
      </c>
      <c r="B63" s="5"/>
      <c r="C63" s="12"/>
      <c r="D63" s="5" t="s">
        <v>359</v>
      </c>
      <c r="E63" s="5"/>
      <c r="F63" s="12"/>
      <c r="G63" s="11" t="s">
        <v>356</v>
      </c>
      <c r="H63" s="5"/>
      <c r="I63" s="12"/>
      <c r="J63" s="4"/>
      <c r="K63" s="4"/>
      <c r="L63" s="4"/>
      <c r="M63" s="4" t="s">
        <v>698</v>
      </c>
      <c r="N63" s="4"/>
      <c r="O63" s="4"/>
      <c r="P63" s="4"/>
      <c r="Q63" s="4"/>
      <c r="R63" s="4"/>
      <c r="S63" s="4"/>
      <c r="T63" s="4"/>
      <c r="U63" s="4"/>
      <c r="V63" s="4"/>
      <c r="W63" s="4"/>
      <c r="X63" s="4"/>
      <c r="Y63" s="4"/>
      <c r="Z63" s="4"/>
      <c r="AA63" s="4"/>
      <c r="AB63" s="4"/>
      <c r="AC63" s="4"/>
      <c r="AD63" s="4"/>
      <c r="AE63" s="4"/>
      <c r="AG63" s="4"/>
      <c r="AH63" s="4"/>
      <c r="AI63" s="4"/>
      <c r="AJ63" s="4"/>
      <c r="AK63" s="4"/>
      <c r="AL63" s="4"/>
      <c r="AM63" s="4"/>
      <c r="AN63" s="4"/>
      <c r="AO63" s="4"/>
      <c r="AP63" s="4"/>
      <c r="AQ63" s="4"/>
      <c r="AR63" s="4"/>
      <c r="AS63" s="4"/>
      <c r="AT63" s="4"/>
      <c r="AU63" s="4"/>
      <c r="AV63" s="4"/>
      <c r="AW63" s="4"/>
      <c r="AX63" s="4"/>
      <c r="AY63" s="4"/>
      <c r="AZ63" s="4"/>
      <c r="BA63" s="4"/>
      <c r="BC63" s="4"/>
      <c r="BD63" s="4"/>
      <c r="BE63" s="4"/>
      <c r="BF63" s="4"/>
      <c r="BG63" s="4"/>
      <c r="BH63" s="4"/>
      <c r="BI63" s="4"/>
      <c r="BJ63" s="4"/>
      <c r="BK63" s="4"/>
      <c r="BL63" s="4"/>
      <c r="BM63" s="4"/>
      <c r="BN63" s="4"/>
      <c r="BO63" s="4"/>
      <c r="BP63" s="4"/>
      <c r="BQ63" s="4"/>
      <c r="BR63" s="4"/>
      <c r="BS63" s="4"/>
      <c r="BT63" s="4"/>
      <c r="BU63" s="4"/>
      <c r="BV63" s="4"/>
      <c r="BW63" s="4"/>
      <c r="BX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t="s">
        <v>699</v>
      </c>
      <c r="CZ63" s="4"/>
    </row>
    <row r="64" spans="1:104">
      <c r="A64" s="11" t="s">
        <v>384</v>
      </c>
      <c r="B64" s="5"/>
      <c r="C64" s="12"/>
      <c r="D64" s="5" t="s">
        <v>384</v>
      </c>
      <c r="E64" s="5"/>
      <c r="F64" s="12"/>
      <c r="G64" s="11" t="s">
        <v>249</v>
      </c>
      <c r="H64" s="5"/>
      <c r="I64" s="12"/>
      <c r="J64" s="4"/>
      <c r="K64" s="4"/>
      <c r="L64" s="4"/>
      <c r="M64" s="4" t="s">
        <v>700</v>
      </c>
      <c r="N64" s="4"/>
      <c r="O64" s="4"/>
      <c r="P64" s="4"/>
      <c r="Q64" s="4"/>
      <c r="R64" s="4"/>
      <c r="S64" s="4"/>
      <c r="T64" s="4"/>
      <c r="U64" s="4"/>
      <c r="V64" s="4"/>
      <c r="W64" s="4"/>
      <c r="X64" s="4"/>
      <c r="Y64" s="4"/>
      <c r="Z64" s="4"/>
      <c r="AA64" s="4"/>
      <c r="AB64" s="4"/>
      <c r="AC64" s="4"/>
      <c r="AD64" s="4"/>
      <c r="AE64" s="4"/>
      <c r="AG64" s="4"/>
      <c r="AH64" s="4"/>
      <c r="AI64" s="4"/>
      <c r="AJ64" s="4"/>
      <c r="AK64" s="4"/>
      <c r="AL64" s="4"/>
      <c r="AM64" s="4"/>
      <c r="AN64" s="4"/>
      <c r="AO64" s="4"/>
      <c r="AP64" s="4"/>
      <c r="AQ64" s="4"/>
      <c r="AR64" s="4"/>
      <c r="AS64" s="4"/>
      <c r="AT64" s="4"/>
      <c r="AU64" s="4"/>
      <c r="AV64" s="4"/>
      <c r="AW64" s="4"/>
      <c r="AX64" s="4"/>
      <c r="AY64" s="4"/>
      <c r="AZ64" s="4"/>
      <c r="BA64" s="4"/>
      <c r="BC64" s="4"/>
      <c r="BD64" s="4"/>
      <c r="BE64" s="4"/>
      <c r="BF64" s="4"/>
      <c r="BG64" s="4"/>
      <c r="BH64" s="4"/>
      <c r="BI64" s="4"/>
      <c r="BJ64" s="4"/>
      <c r="BK64" s="4"/>
      <c r="BL64" s="4"/>
      <c r="BM64" s="4"/>
      <c r="BN64" s="4"/>
      <c r="BO64" s="4"/>
      <c r="BP64" s="4"/>
      <c r="BQ64" s="4"/>
      <c r="BR64" s="4"/>
      <c r="BS64" s="4"/>
      <c r="BT64" s="4"/>
      <c r="BU64" s="4"/>
      <c r="BV64" s="4"/>
      <c r="BW64" s="4"/>
      <c r="BX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t="s">
        <v>701</v>
      </c>
      <c r="CZ64" s="4"/>
    </row>
    <row r="65" spans="1:104">
      <c r="A65" s="11" t="s">
        <v>405</v>
      </c>
      <c r="B65" s="5"/>
      <c r="C65" s="12"/>
      <c r="D65" s="5" t="s">
        <v>405</v>
      </c>
      <c r="E65" s="5"/>
      <c r="F65" s="12"/>
      <c r="G65" s="11" t="s">
        <v>404</v>
      </c>
      <c r="H65" s="5"/>
      <c r="I65" s="12"/>
      <c r="J65" s="4"/>
      <c r="K65" s="4"/>
      <c r="L65" s="4"/>
      <c r="M65" s="6" t="s">
        <v>702</v>
      </c>
      <c r="N65" s="4"/>
      <c r="O65" s="4"/>
      <c r="P65" s="4"/>
      <c r="Q65" s="4"/>
      <c r="R65" s="4"/>
      <c r="S65" s="4"/>
      <c r="T65" s="4"/>
      <c r="U65" s="4"/>
      <c r="V65" s="4"/>
      <c r="W65" s="4"/>
      <c r="X65" s="4"/>
      <c r="Y65" s="4"/>
      <c r="Z65" s="4"/>
      <c r="AA65" s="4"/>
      <c r="AB65" s="4"/>
      <c r="AC65" s="4"/>
      <c r="AD65" s="4"/>
      <c r="AE65" s="4"/>
      <c r="AG65" s="4"/>
      <c r="AH65" s="4"/>
      <c r="AI65" s="4"/>
      <c r="AJ65" s="4"/>
      <c r="AK65" s="4"/>
      <c r="AL65" s="4"/>
      <c r="AM65" s="4"/>
      <c r="AN65" s="4"/>
      <c r="AO65" s="4"/>
      <c r="AP65" s="4"/>
      <c r="AQ65" s="4"/>
      <c r="AR65" s="4"/>
      <c r="AS65" s="4"/>
      <c r="AT65" s="4"/>
      <c r="AU65" s="4"/>
      <c r="AV65" s="4"/>
      <c r="AW65" s="4"/>
      <c r="AX65" s="4"/>
      <c r="AY65" s="4"/>
      <c r="AZ65" s="4"/>
      <c r="BA65" s="4"/>
      <c r="BC65" s="4"/>
      <c r="BD65" s="4"/>
      <c r="BE65" s="4"/>
      <c r="BF65" s="4"/>
      <c r="BG65" s="4"/>
      <c r="BH65" s="4"/>
      <c r="BI65" s="4"/>
      <c r="BJ65" s="4"/>
      <c r="BK65" s="4"/>
      <c r="BL65" s="4"/>
      <c r="BM65" s="4"/>
      <c r="BN65" s="4"/>
      <c r="BO65" s="4"/>
      <c r="BP65" s="4"/>
      <c r="BQ65" s="4"/>
      <c r="BR65" s="4"/>
      <c r="BS65" s="4"/>
      <c r="BT65" s="4"/>
      <c r="BU65" s="4"/>
      <c r="BV65" s="4"/>
      <c r="BW65" s="4"/>
      <c r="BX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t="s">
        <v>703</v>
      </c>
      <c r="CZ65" s="4"/>
    </row>
    <row r="66" spans="1:104">
      <c r="A66" s="11" t="s">
        <v>424</v>
      </c>
      <c r="B66" s="5"/>
      <c r="C66" s="12"/>
      <c r="D66" s="5" t="s">
        <v>424</v>
      </c>
      <c r="E66" s="5"/>
      <c r="F66" s="12"/>
      <c r="G66" s="11" t="s">
        <v>422</v>
      </c>
      <c r="H66" s="5"/>
      <c r="I66" s="12"/>
      <c r="J66" s="4"/>
      <c r="K66" s="4"/>
      <c r="L66" s="4"/>
      <c r="M66" s="4" t="s">
        <v>704</v>
      </c>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C66" s="4"/>
      <c r="BD66" s="4"/>
      <c r="BE66" s="4"/>
      <c r="BF66" s="4"/>
      <c r="BG66" s="4"/>
      <c r="BH66" s="4"/>
      <c r="BI66" s="4"/>
      <c r="BJ66" s="4"/>
      <c r="BK66" s="4"/>
      <c r="BL66" s="4"/>
      <c r="BM66" s="4"/>
      <c r="BN66" s="4"/>
      <c r="BO66" s="4"/>
      <c r="BP66" s="4"/>
      <c r="BQ66" s="4"/>
      <c r="BR66" s="4"/>
      <c r="BS66" s="4"/>
      <c r="BT66" s="4"/>
      <c r="BU66" s="4"/>
      <c r="BV66" s="4"/>
      <c r="BW66" s="4"/>
      <c r="BX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t="s">
        <v>705</v>
      </c>
      <c r="CZ66" s="4"/>
    </row>
    <row r="67" spans="1:104">
      <c r="A67" s="11" t="s">
        <v>439</v>
      </c>
      <c r="B67" s="5"/>
      <c r="C67" s="12"/>
      <c r="D67" s="5" t="s">
        <v>439</v>
      </c>
      <c r="E67" s="5"/>
      <c r="F67" s="12"/>
      <c r="G67" s="11" t="s">
        <v>437</v>
      </c>
      <c r="H67" s="5"/>
      <c r="I67" s="12"/>
      <c r="J67" s="4"/>
      <c r="K67" s="4"/>
      <c r="L67" s="4"/>
      <c r="M67" s="4" t="s">
        <v>706</v>
      </c>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C67" s="4"/>
      <c r="BD67" s="4"/>
      <c r="BE67" s="4"/>
      <c r="BF67" s="4"/>
      <c r="BG67" s="4"/>
      <c r="BH67" s="4"/>
      <c r="BI67" s="4"/>
      <c r="BJ67" s="4"/>
      <c r="BK67" s="4"/>
      <c r="BL67" s="4"/>
      <c r="BM67" s="4"/>
      <c r="BN67" s="4"/>
      <c r="BO67" s="4"/>
      <c r="BP67" s="4"/>
      <c r="BQ67" s="4"/>
      <c r="BR67" s="4"/>
      <c r="BS67" s="4"/>
      <c r="BT67" s="4"/>
      <c r="BU67" s="4"/>
      <c r="BV67" s="4"/>
      <c r="BW67" s="4"/>
      <c r="BX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t="s">
        <v>707</v>
      </c>
      <c r="CZ67" s="4"/>
    </row>
    <row r="68" spans="1:104">
      <c r="A68" s="11" t="s">
        <v>456</v>
      </c>
      <c r="B68" s="5"/>
      <c r="C68" s="12"/>
      <c r="D68" s="5" t="s">
        <v>456</v>
      </c>
      <c r="E68" s="5"/>
      <c r="F68" s="12"/>
      <c r="G68" s="11" t="s">
        <v>454</v>
      </c>
      <c r="H68" s="5"/>
      <c r="I68" s="12"/>
      <c r="J68" s="4"/>
      <c r="K68" s="4"/>
      <c r="L68" s="4"/>
      <c r="M68" s="4" t="s">
        <v>708</v>
      </c>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C68" s="4"/>
      <c r="BD68" s="4"/>
      <c r="BE68" s="4"/>
      <c r="BF68" s="4"/>
      <c r="BG68" s="4"/>
      <c r="BH68" s="4"/>
      <c r="BI68" s="4"/>
      <c r="BJ68" s="4"/>
      <c r="BK68" s="4"/>
      <c r="BL68" s="4"/>
      <c r="BM68" s="4"/>
      <c r="BN68" s="4"/>
      <c r="BO68" s="4"/>
      <c r="BP68" s="4"/>
      <c r="BQ68" s="4"/>
      <c r="BR68" s="4"/>
      <c r="BS68" s="4"/>
      <c r="BT68" s="4"/>
      <c r="BU68" s="4"/>
      <c r="BV68" s="4"/>
      <c r="BW68" s="4"/>
      <c r="BX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t="s">
        <v>709</v>
      </c>
      <c r="CZ68" s="4"/>
    </row>
    <row r="69" spans="1:104">
      <c r="A69" s="11" t="s">
        <v>471</v>
      </c>
      <c r="B69" s="5"/>
      <c r="C69" s="12"/>
      <c r="D69" s="5" t="s">
        <v>471</v>
      </c>
      <c r="E69" s="5"/>
      <c r="F69" s="12"/>
      <c r="G69" s="11" t="s">
        <v>469</v>
      </c>
      <c r="H69" s="5"/>
      <c r="I69" s="12"/>
      <c r="J69" s="4"/>
      <c r="K69" s="4"/>
      <c r="L69" s="4"/>
      <c r="M69" s="4" t="s">
        <v>710</v>
      </c>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C69" s="4"/>
      <c r="BD69" s="4"/>
      <c r="BE69" s="4"/>
      <c r="BF69" s="4"/>
      <c r="BG69" s="4"/>
      <c r="BH69" s="4"/>
      <c r="BI69" s="4"/>
      <c r="BJ69" s="4"/>
      <c r="BK69" s="4"/>
      <c r="BL69" s="4"/>
      <c r="BM69" s="4"/>
      <c r="BN69" s="4"/>
      <c r="BO69" s="4"/>
      <c r="BP69" s="4"/>
      <c r="BQ69" s="4"/>
      <c r="BR69" s="4"/>
      <c r="BS69" s="4"/>
      <c r="BT69" s="4"/>
      <c r="BU69" s="4"/>
      <c r="BV69" s="4"/>
      <c r="BW69" s="4"/>
      <c r="BX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t="s">
        <v>711</v>
      </c>
      <c r="CZ69" s="4"/>
    </row>
    <row r="70" spans="1:104">
      <c r="A70" s="11" t="s">
        <v>169</v>
      </c>
      <c r="B70" s="5"/>
      <c r="C70" s="12"/>
      <c r="D70" s="5" t="s">
        <v>169</v>
      </c>
      <c r="E70" s="5"/>
      <c r="F70" s="12"/>
      <c r="G70" s="11" t="s">
        <v>482</v>
      </c>
      <c r="H70" s="5"/>
      <c r="I70" s="12"/>
      <c r="J70" s="4"/>
      <c r="K70" s="4"/>
      <c r="L70" s="4"/>
      <c r="M70" s="4" t="s">
        <v>712</v>
      </c>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C70" s="4"/>
      <c r="BD70" s="4"/>
      <c r="BE70" s="4"/>
      <c r="BF70" s="4"/>
      <c r="BG70" s="4"/>
      <c r="BH70" s="4"/>
      <c r="BI70" s="4"/>
      <c r="BJ70" s="4"/>
      <c r="BK70" s="4"/>
      <c r="BL70" s="4"/>
      <c r="BM70" s="4"/>
      <c r="BN70" s="4"/>
      <c r="BO70" s="4"/>
      <c r="BP70" s="4"/>
      <c r="BQ70" s="4"/>
      <c r="BR70" s="4"/>
      <c r="BS70" s="4"/>
      <c r="BT70" s="4"/>
      <c r="BU70" s="4"/>
      <c r="BV70" s="4"/>
      <c r="BW70" s="4"/>
      <c r="BX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t="s">
        <v>713</v>
      </c>
      <c r="CZ70" s="4"/>
    </row>
    <row r="71" spans="1:104">
      <c r="A71" s="11">
        <v>175</v>
      </c>
      <c r="B71" s="5"/>
      <c r="C71" s="12"/>
      <c r="D71" s="5">
        <v>175</v>
      </c>
      <c r="E71" s="5"/>
      <c r="F71" s="12"/>
      <c r="G71" s="11" t="s">
        <v>492</v>
      </c>
      <c r="H71" s="5"/>
      <c r="I71" s="12"/>
      <c r="J71" s="4"/>
      <c r="K71" s="4"/>
      <c r="L71" s="4"/>
      <c r="M71" s="4" t="s">
        <v>714</v>
      </c>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C71" s="4"/>
      <c r="BD71" s="4"/>
      <c r="BE71" s="4"/>
      <c r="BF71" s="4"/>
      <c r="BG71" s="4"/>
      <c r="BH71" s="4"/>
      <c r="BI71" s="4"/>
      <c r="BJ71" s="4"/>
      <c r="BK71" s="4"/>
      <c r="BL71" s="4"/>
      <c r="BM71" s="4"/>
      <c r="BN71" s="4"/>
      <c r="BO71" s="4"/>
      <c r="BP71" s="4"/>
      <c r="BQ71" s="4"/>
      <c r="BR71" s="4"/>
      <c r="BS71" s="4"/>
      <c r="BT71" s="4"/>
      <c r="BU71" s="4"/>
      <c r="BV71" s="4"/>
      <c r="BW71" s="4"/>
      <c r="BX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t="s">
        <v>715</v>
      </c>
      <c r="CZ71" s="4"/>
    </row>
    <row r="72" spans="1:104">
      <c r="A72" s="11">
        <v>1855</v>
      </c>
      <c r="B72" s="5"/>
      <c r="C72" s="12"/>
      <c r="D72" s="5">
        <v>1855</v>
      </c>
      <c r="E72" s="5"/>
      <c r="F72" s="12"/>
      <c r="G72" s="11" t="s">
        <v>502</v>
      </c>
      <c r="H72" s="5"/>
      <c r="I72" s="12"/>
      <c r="J72" s="4"/>
      <c r="K72" s="4"/>
      <c r="L72" s="4"/>
      <c r="M72" s="4" t="s">
        <v>716</v>
      </c>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C72" s="4"/>
      <c r="BD72" s="4"/>
      <c r="BE72" s="4"/>
      <c r="BF72" s="4"/>
      <c r="BG72" s="4"/>
      <c r="BH72" s="4"/>
      <c r="BI72" s="4"/>
      <c r="BJ72" s="4"/>
      <c r="BK72" s="4"/>
      <c r="BL72" s="4"/>
      <c r="BM72" s="4"/>
      <c r="BN72" s="4"/>
      <c r="BO72" s="4"/>
      <c r="BP72" s="4"/>
      <c r="BQ72" s="4"/>
      <c r="BR72" s="4"/>
      <c r="BS72" s="4"/>
      <c r="BT72" s="4"/>
      <c r="BU72" s="4"/>
      <c r="BV72" s="4"/>
      <c r="BW72" s="4"/>
      <c r="BX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t="s">
        <v>717</v>
      </c>
      <c r="CZ72" s="4"/>
    </row>
    <row r="73" spans="1:104">
      <c r="A73" s="11" t="s">
        <v>313</v>
      </c>
      <c r="B73" s="5"/>
      <c r="C73" s="12"/>
      <c r="D73" s="5" t="s">
        <v>313</v>
      </c>
      <c r="E73" s="5"/>
      <c r="F73" s="12"/>
      <c r="G73" s="11" t="s">
        <v>513</v>
      </c>
      <c r="H73" s="5"/>
      <c r="I73" s="12"/>
      <c r="J73" s="4"/>
      <c r="K73" s="4"/>
      <c r="L73" s="4"/>
      <c r="M73" s="4" t="s">
        <v>718</v>
      </c>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C73" s="4"/>
      <c r="BD73" s="4"/>
      <c r="BE73" s="4"/>
      <c r="BF73" s="4"/>
      <c r="BG73" s="4"/>
      <c r="BH73" s="4"/>
      <c r="BI73" s="4"/>
      <c r="BJ73" s="4"/>
      <c r="BK73" s="4"/>
      <c r="BL73" s="4"/>
      <c r="BM73" s="4"/>
      <c r="BN73" s="4"/>
      <c r="BO73" s="4"/>
      <c r="BP73" s="4"/>
      <c r="BQ73" s="4"/>
      <c r="BR73" s="4"/>
      <c r="BS73" s="4"/>
      <c r="BT73" s="4"/>
      <c r="BU73" s="4"/>
      <c r="BV73" s="4"/>
      <c r="BW73" s="4"/>
      <c r="BX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t="s">
        <v>719</v>
      </c>
      <c r="CZ73" s="4"/>
    </row>
    <row r="74" spans="1:104">
      <c r="A74" s="11" t="s">
        <v>336</v>
      </c>
      <c r="B74" s="5"/>
      <c r="C74" s="12"/>
      <c r="D74" s="5" t="s">
        <v>336</v>
      </c>
      <c r="E74" s="5"/>
      <c r="F74" s="12"/>
      <c r="G74" s="11" t="s">
        <v>523</v>
      </c>
      <c r="H74" s="5"/>
      <c r="I74" s="12"/>
      <c r="J74" s="4"/>
      <c r="K74" s="4"/>
      <c r="L74" s="4"/>
      <c r="M74" s="4" t="s">
        <v>720</v>
      </c>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C74" s="4"/>
      <c r="BD74" s="4"/>
      <c r="BE74" s="4"/>
      <c r="BF74" s="4"/>
      <c r="BG74" s="4"/>
      <c r="BH74" s="4"/>
      <c r="BI74" s="4"/>
      <c r="BJ74" s="4"/>
      <c r="BK74" s="4"/>
      <c r="BL74" s="4"/>
      <c r="BM74" s="4"/>
      <c r="BN74" s="4"/>
      <c r="BO74" s="4"/>
      <c r="BP74" s="4"/>
      <c r="BQ74" s="4"/>
      <c r="BR74" s="4"/>
      <c r="BS74" s="4"/>
      <c r="BT74" s="4"/>
      <c r="BU74" s="4"/>
      <c r="BV74" s="4"/>
      <c r="BW74" s="4"/>
      <c r="BX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t="s">
        <v>721</v>
      </c>
      <c r="CZ74" s="4"/>
    </row>
    <row r="75" spans="1:104">
      <c r="A75" s="11" t="s">
        <v>360</v>
      </c>
      <c r="B75" s="5"/>
      <c r="C75" s="12"/>
      <c r="D75" s="5" t="s">
        <v>360</v>
      </c>
      <c r="E75" s="5"/>
      <c r="F75" s="12"/>
      <c r="G75" s="11" t="s">
        <v>246</v>
      </c>
      <c r="H75" s="5"/>
      <c r="I75" s="12"/>
      <c r="J75" s="4"/>
      <c r="K75" s="4"/>
      <c r="L75" s="4"/>
      <c r="M75" s="4" t="s">
        <v>722</v>
      </c>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C75" s="4"/>
      <c r="BD75" s="4"/>
      <c r="BE75" s="4"/>
      <c r="BF75" s="4"/>
      <c r="BG75" s="4"/>
      <c r="BH75" s="4"/>
      <c r="BI75" s="4"/>
      <c r="BJ75" s="4"/>
      <c r="BK75" s="4"/>
      <c r="BL75" s="4"/>
      <c r="BM75" s="4"/>
      <c r="BN75" s="4"/>
      <c r="BO75" s="4"/>
      <c r="BP75" s="4"/>
      <c r="BQ75" s="4"/>
      <c r="BR75" s="4"/>
      <c r="BS75" s="4"/>
      <c r="BT75" s="4"/>
      <c r="BU75" s="4"/>
      <c r="BV75" s="4"/>
      <c r="BW75" s="4"/>
      <c r="BX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t="s">
        <v>723</v>
      </c>
      <c r="CZ75" s="4"/>
    </row>
    <row r="76" spans="1:104">
      <c r="A76" s="11" t="s">
        <v>385</v>
      </c>
      <c r="B76" s="5"/>
      <c r="C76" s="12"/>
      <c r="D76" s="5" t="s">
        <v>385</v>
      </c>
      <c r="E76" s="5"/>
      <c r="F76" s="12"/>
      <c r="G76" s="11" t="s">
        <v>283</v>
      </c>
      <c r="H76" s="5"/>
      <c r="I76" s="12"/>
      <c r="J76" s="4"/>
      <c r="K76" s="4"/>
      <c r="L76" s="4"/>
      <c r="M76" s="4" t="s">
        <v>724</v>
      </c>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C76" s="4"/>
      <c r="BD76" s="4"/>
      <c r="BE76" s="4"/>
      <c r="BF76" s="4"/>
      <c r="BG76" s="4"/>
      <c r="BH76" s="4"/>
      <c r="BI76" s="4"/>
      <c r="BJ76" s="4"/>
      <c r="BK76" s="4"/>
      <c r="BL76" s="4"/>
      <c r="BM76" s="4"/>
      <c r="BN76" s="4"/>
      <c r="BO76" s="4"/>
      <c r="BP76" s="4"/>
      <c r="BQ76" s="4"/>
      <c r="BR76" s="4"/>
      <c r="BS76" s="4"/>
      <c r="BT76" s="4"/>
      <c r="BU76" s="4"/>
      <c r="BV76" s="4"/>
      <c r="BW76" s="4"/>
      <c r="BX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t="s">
        <v>725</v>
      </c>
      <c r="CZ76" s="4"/>
    </row>
    <row r="77" spans="1:104">
      <c r="A77" s="11" t="s">
        <v>406</v>
      </c>
      <c r="B77" s="5"/>
      <c r="C77" s="12"/>
      <c r="D77" s="5" t="s">
        <v>406</v>
      </c>
      <c r="E77" s="5"/>
      <c r="F77" s="12"/>
      <c r="G77" s="11" t="s">
        <v>247</v>
      </c>
      <c r="H77" s="5"/>
      <c r="I77" s="12"/>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C77" s="4"/>
      <c r="BD77" s="4"/>
      <c r="BE77" s="4"/>
      <c r="BF77" s="4"/>
      <c r="BG77" s="4"/>
      <c r="BH77" s="4"/>
      <c r="BI77" s="4"/>
      <c r="BJ77" s="4"/>
      <c r="BK77" s="4"/>
      <c r="BL77" s="4"/>
      <c r="BM77" s="4"/>
      <c r="BN77" s="4"/>
      <c r="BO77" s="4"/>
      <c r="BP77" s="4"/>
      <c r="BQ77" s="4"/>
      <c r="BR77" s="4"/>
      <c r="BS77" s="4"/>
      <c r="BT77" s="4"/>
      <c r="BU77" s="4"/>
      <c r="BV77" s="4"/>
      <c r="BW77" s="4"/>
      <c r="BX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t="s">
        <v>726</v>
      </c>
      <c r="CZ77" s="4"/>
    </row>
    <row r="78" spans="1:104" ht="15">
      <c r="A78" s="11" t="s">
        <v>425</v>
      </c>
      <c r="B78" s="75"/>
      <c r="C78" s="76"/>
      <c r="D78" s="5" t="s">
        <v>425</v>
      </c>
      <c r="E78" s="75"/>
      <c r="F78" s="76"/>
      <c r="G78" s="11" t="s">
        <v>284</v>
      </c>
      <c r="H78" s="75"/>
      <c r="I78" s="76"/>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C78" s="77"/>
      <c r="BD78" s="77"/>
      <c r="BE78" s="77"/>
      <c r="BF78" s="77"/>
      <c r="BG78" s="77"/>
      <c r="BH78" s="77"/>
      <c r="BI78" s="77"/>
      <c r="BJ78" s="77"/>
      <c r="BK78" s="77"/>
      <c r="BL78" s="77"/>
      <c r="BM78" s="77"/>
      <c r="BN78" s="77"/>
      <c r="BO78" s="77"/>
      <c r="BP78" s="77"/>
      <c r="BQ78" s="77"/>
      <c r="BR78" s="77"/>
      <c r="BS78" s="77"/>
      <c r="BT78" s="77"/>
      <c r="BU78" s="77"/>
      <c r="BV78" s="77"/>
      <c r="BW78" s="77"/>
      <c r="BX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row>
    <row r="79" spans="1:104" ht="15">
      <c r="A79" s="11" t="s">
        <v>440</v>
      </c>
      <c r="B79" s="75"/>
      <c r="C79" s="76"/>
      <c r="D79" s="5" t="s">
        <v>440</v>
      </c>
      <c r="E79" s="75"/>
      <c r="F79" s="76"/>
      <c r="G79" s="11" t="s">
        <v>310</v>
      </c>
      <c r="H79" s="75"/>
      <c r="I79" s="76"/>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C79" s="77"/>
      <c r="BD79" s="77"/>
      <c r="BE79" s="77"/>
      <c r="BF79" s="77"/>
      <c r="BG79" s="77"/>
      <c r="BH79" s="77"/>
      <c r="BI79" s="77"/>
      <c r="BJ79" s="77"/>
      <c r="BK79" s="77"/>
      <c r="BL79" s="77"/>
      <c r="BM79" s="77"/>
      <c r="BN79" s="77"/>
      <c r="BO79" s="77"/>
      <c r="BP79" s="77"/>
      <c r="BQ79" s="77"/>
      <c r="BR79" s="77"/>
      <c r="BS79" s="77"/>
      <c r="BT79" s="77"/>
      <c r="BU79" s="77"/>
      <c r="BV79" s="77"/>
      <c r="BW79" s="77"/>
      <c r="BX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row>
    <row r="80" spans="1:104" ht="15">
      <c r="A80" s="11" t="s">
        <v>457</v>
      </c>
      <c r="B80" s="75"/>
      <c r="C80" s="76"/>
      <c r="D80" s="5" t="s">
        <v>457</v>
      </c>
      <c r="E80" s="75"/>
      <c r="F80" s="76"/>
      <c r="G80" s="11" t="s">
        <v>334</v>
      </c>
      <c r="H80" s="75"/>
      <c r="I80" s="76"/>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C80" s="77"/>
      <c r="BD80" s="77"/>
      <c r="BE80" s="77"/>
      <c r="BF80" s="77"/>
      <c r="BG80" s="77"/>
      <c r="BH80" s="77"/>
      <c r="BI80" s="77"/>
      <c r="BJ80" s="77"/>
      <c r="BK80" s="77"/>
      <c r="BL80" s="77"/>
      <c r="BM80" s="77"/>
      <c r="BN80" s="77"/>
      <c r="BO80" s="77"/>
      <c r="BP80" s="77"/>
      <c r="BQ80" s="77"/>
      <c r="BR80" s="77"/>
      <c r="BS80" s="77"/>
      <c r="BT80" s="77"/>
      <c r="BU80" s="77"/>
      <c r="BV80" s="77"/>
      <c r="BW80" s="77"/>
      <c r="BX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row>
    <row r="81" spans="1:104" ht="15">
      <c r="A81" s="11" t="s">
        <v>472</v>
      </c>
      <c r="B81" s="75"/>
      <c r="C81" s="76"/>
      <c r="D81" s="5" t="s">
        <v>472</v>
      </c>
      <c r="E81" s="75"/>
      <c r="F81" s="76"/>
      <c r="G81" s="11" t="s">
        <v>357</v>
      </c>
      <c r="H81" s="75"/>
      <c r="I81" s="76"/>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C81" s="77"/>
      <c r="BD81" s="77"/>
      <c r="BE81" s="77"/>
      <c r="BF81" s="77"/>
      <c r="BG81" s="77"/>
      <c r="BH81" s="77"/>
      <c r="BI81" s="77"/>
      <c r="BJ81" s="77"/>
      <c r="BK81" s="77"/>
      <c r="BL81" s="77"/>
      <c r="BM81" s="77"/>
      <c r="BN81" s="77"/>
      <c r="BO81" s="77"/>
      <c r="BP81" s="77"/>
      <c r="BQ81" s="77"/>
      <c r="BR81" s="77"/>
      <c r="BS81" s="77"/>
      <c r="BT81" s="77"/>
      <c r="BU81" s="77"/>
      <c r="BV81" s="77"/>
      <c r="BW81" s="77"/>
      <c r="BX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row>
    <row r="82" spans="1:104" ht="15">
      <c r="A82" s="11" t="s">
        <v>170</v>
      </c>
      <c r="B82" s="75"/>
      <c r="C82" s="76"/>
      <c r="D82" s="5" t="s">
        <v>170</v>
      </c>
      <c r="E82" s="75"/>
      <c r="F82" s="76"/>
      <c r="G82" s="11" t="s">
        <v>382</v>
      </c>
      <c r="H82" s="75"/>
      <c r="I82" s="76"/>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C82" s="77"/>
      <c r="BD82" s="77"/>
      <c r="BE82" s="77"/>
      <c r="BF82" s="77"/>
      <c r="BG82" s="77"/>
      <c r="BH82" s="77"/>
      <c r="BI82" s="77"/>
      <c r="BJ82" s="77"/>
      <c r="BK82" s="77"/>
      <c r="BL82" s="77"/>
      <c r="BM82" s="77"/>
      <c r="BN82" s="77"/>
      <c r="BO82" s="77"/>
      <c r="BP82" s="77"/>
      <c r="BQ82" s="77"/>
      <c r="BR82" s="77"/>
      <c r="BS82" s="77"/>
      <c r="BT82" s="77"/>
      <c r="BU82" s="77"/>
      <c r="BV82" s="77"/>
      <c r="BW82" s="77"/>
      <c r="BX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row>
    <row r="83" spans="1:104" ht="15">
      <c r="A83" s="11" t="s">
        <v>171</v>
      </c>
      <c r="B83" s="75"/>
      <c r="C83" s="76"/>
      <c r="D83" s="5" t="s">
        <v>171</v>
      </c>
      <c r="E83" s="75"/>
      <c r="F83" s="76"/>
      <c r="G83" s="11" t="s">
        <v>248</v>
      </c>
      <c r="H83" s="75"/>
      <c r="I83" s="76"/>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C83" s="77"/>
      <c r="BD83" s="77"/>
      <c r="BE83" s="77"/>
      <c r="BF83" s="77"/>
      <c r="BG83" s="77"/>
      <c r="BH83" s="77"/>
      <c r="BI83" s="77"/>
      <c r="BJ83" s="77"/>
      <c r="BK83" s="77"/>
      <c r="BL83" s="77"/>
      <c r="BM83" s="77"/>
      <c r="BN83" s="77"/>
      <c r="BO83" s="77"/>
      <c r="BP83" s="77"/>
      <c r="BQ83" s="77"/>
      <c r="BR83" s="77"/>
      <c r="BS83" s="77"/>
      <c r="BT83" s="77"/>
      <c r="BU83" s="77"/>
      <c r="BV83" s="77"/>
      <c r="BW83" s="77"/>
      <c r="BX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row>
    <row r="84" spans="1:104" ht="15">
      <c r="A84" s="11" t="s">
        <v>254</v>
      </c>
      <c r="B84" s="75"/>
      <c r="C84" s="76"/>
      <c r="D84" s="5" t="s">
        <v>254</v>
      </c>
      <c r="E84" s="75"/>
      <c r="F84" s="76"/>
      <c r="G84" s="11" t="s">
        <v>285</v>
      </c>
      <c r="H84" s="75"/>
      <c r="I84" s="76"/>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C84" s="77"/>
      <c r="BD84" s="77"/>
      <c r="BE84" s="77"/>
      <c r="BF84" s="77"/>
      <c r="BG84" s="77"/>
      <c r="BH84" s="77"/>
      <c r="BI84" s="77"/>
      <c r="BJ84" s="77"/>
      <c r="BK84" s="77"/>
      <c r="BL84" s="77"/>
      <c r="BM84" s="77"/>
      <c r="BN84" s="77"/>
      <c r="BO84" s="77"/>
      <c r="BP84" s="77"/>
      <c r="BQ84" s="77"/>
      <c r="BR84" s="77"/>
      <c r="BS84" s="77"/>
      <c r="BT84" s="77"/>
      <c r="BU84" s="77"/>
      <c r="BV84" s="77"/>
      <c r="BW84" s="77"/>
      <c r="BX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row>
    <row r="85" spans="1:104" ht="15">
      <c r="A85" s="11" t="s">
        <v>289</v>
      </c>
      <c r="B85" s="75"/>
      <c r="C85" s="76"/>
      <c r="D85" s="5" t="s">
        <v>289</v>
      </c>
      <c r="E85" s="75"/>
      <c r="F85" s="76"/>
      <c r="G85" s="11" t="s">
        <v>196</v>
      </c>
      <c r="H85" s="75"/>
      <c r="I85" s="76"/>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C85" s="77"/>
      <c r="BD85" s="77"/>
      <c r="BE85" s="77"/>
      <c r="BF85" s="77"/>
      <c r="BG85" s="77"/>
      <c r="BH85" s="77"/>
      <c r="BI85" s="77"/>
      <c r="BJ85" s="77"/>
      <c r="BK85" s="77"/>
      <c r="BL85" s="77"/>
      <c r="BM85" s="77"/>
      <c r="BN85" s="77"/>
      <c r="BO85" s="77"/>
      <c r="BP85" s="77"/>
      <c r="BQ85" s="77"/>
      <c r="BR85" s="77"/>
      <c r="BS85" s="77"/>
      <c r="BT85" s="77"/>
      <c r="BU85" s="77"/>
      <c r="BV85" s="77"/>
      <c r="BW85" s="77"/>
      <c r="BX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row>
    <row r="86" spans="1:104" ht="15">
      <c r="A86" s="11" t="s">
        <v>314</v>
      </c>
      <c r="B86" s="75"/>
      <c r="C86" s="76"/>
      <c r="D86" s="5" t="s">
        <v>314</v>
      </c>
      <c r="E86" s="75"/>
      <c r="F86" s="76"/>
      <c r="G86" s="11" t="s">
        <v>279</v>
      </c>
      <c r="H86" s="75"/>
      <c r="I86" s="76"/>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C86" s="77"/>
      <c r="BD86" s="77"/>
      <c r="BE86" s="77"/>
      <c r="BF86" s="77"/>
      <c r="BG86" s="77"/>
      <c r="BH86" s="77"/>
      <c r="BI86" s="77"/>
      <c r="BJ86" s="77"/>
      <c r="BK86" s="77"/>
      <c r="BL86" s="77"/>
      <c r="BM86" s="77"/>
      <c r="BN86" s="77"/>
      <c r="BO86" s="77"/>
      <c r="BP86" s="77"/>
      <c r="BQ86" s="77"/>
      <c r="BR86" s="77"/>
      <c r="BS86" s="77"/>
      <c r="BT86" s="77"/>
      <c r="BU86" s="77"/>
      <c r="BV86" s="77"/>
      <c r="BW86" s="77"/>
      <c r="BX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row>
    <row r="87" spans="1:104" ht="15">
      <c r="A87" s="11" t="s">
        <v>337</v>
      </c>
      <c r="B87" s="75"/>
      <c r="C87" s="76"/>
      <c r="D87" s="5" t="s">
        <v>337</v>
      </c>
      <c r="E87" s="75"/>
      <c r="F87" s="76"/>
      <c r="G87" s="11" t="s">
        <v>248</v>
      </c>
      <c r="H87" s="75"/>
      <c r="I87" s="76"/>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C87" s="77"/>
      <c r="BD87" s="77"/>
      <c r="BE87" s="77"/>
      <c r="BF87" s="77"/>
      <c r="BG87" s="77"/>
      <c r="BH87" s="77"/>
      <c r="BI87" s="77"/>
      <c r="BJ87" s="77"/>
      <c r="BK87" s="77"/>
      <c r="BL87" s="77"/>
      <c r="BM87" s="77"/>
      <c r="BN87" s="77"/>
      <c r="BO87" s="77"/>
      <c r="BP87" s="77"/>
      <c r="BQ87" s="77"/>
      <c r="BR87" s="77"/>
      <c r="BS87" s="77"/>
      <c r="BT87" s="77"/>
      <c r="BU87" s="77"/>
      <c r="BV87" s="77"/>
      <c r="BW87" s="77"/>
      <c r="BX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row>
    <row r="88" spans="1:104" ht="15">
      <c r="A88" s="11" t="s">
        <v>361</v>
      </c>
      <c r="B88" s="75"/>
      <c r="C88" s="76"/>
      <c r="D88" s="5" t="s">
        <v>361</v>
      </c>
      <c r="E88" s="75"/>
      <c r="F88" s="76"/>
      <c r="G88" s="11" t="s">
        <v>285</v>
      </c>
      <c r="H88" s="75"/>
      <c r="I88" s="76"/>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C88" s="77"/>
      <c r="BD88" s="77"/>
      <c r="BE88" s="77"/>
      <c r="BF88" s="77"/>
      <c r="BG88" s="77"/>
      <c r="BH88" s="77"/>
      <c r="BI88" s="77"/>
      <c r="BJ88" s="77"/>
      <c r="BK88" s="77"/>
      <c r="BL88" s="77"/>
      <c r="BM88" s="77"/>
      <c r="BN88" s="77"/>
      <c r="BO88" s="77"/>
      <c r="BP88" s="77"/>
      <c r="BQ88" s="77"/>
      <c r="BR88" s="77"/>
      <c r="BS88" s="77"/>
      <c r="BT88" s="77"/>
      <c r="BU88" s="77"/>
      <c r="BV88" s="77"/>
      <c r="BW88" s="77"/>
      <c r="BX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row>
    <row r="89" spans="1:104" ht="15">
      <c r="A89" s="11" t="s">
        <v>386</v>
      </c>
      <c r="B89" s="75"/>
      <c r="C89" s="76"/>
      <c r="D89" s="5" t="s">
        <v>386</v>
      </c>
      <c r="E89" s="75"/>
      <c r="F89" s="76"/>
      <c r="G89" s="11" t="s">
        <v>249</v>
      </c>
      <c r="H89" s="75"/>
      <c r="I89" s="76"/>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C89" s="77"/>
      <c r="BD89" s="77"/>
      <c r="BE89" s="77"/>
      <c r="BF89" s="77"/>
      <c r="BG89" s="77"/>
      <c r="BH89" s="77"/>
      <c r="BI89" s="77"/>
      <c r="BJ89" s="77"/>
      <c r="BK89" s="77"/>
      <c r="BL89" s="77"/>
      <c r="BM89" s="77"/>
      <c r="BN89" s="77"/>
      <c r="BO89" s="77"/>
      <c r="BP89" s="77"/>
      <c r="BQ89" s="77"/>
      <c r="BR89" s="77"/>
      <c r="BS89" s="77"/>
      <c r="BT89" s="77"/>
      <c r="BU89" s="77"/>
      <c r="BV89" s="77"/>
      <c r="BW89" s="77"/>
      <c r="BX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row>
    <row r="90" spans="1:104" ht="15">
      <c r="A90" s="11" t="s">
        <v>407</v>
      </c>
      <c r="B90" s="75"/>
      <c r="C90" s="76"/>
      <c r="D90" s="5" t="s">
        <v>407</v>
      </c>
      <c r="E90" s="75"/>
      <c r="F90" s="76"/>
      <c r="G90" s="11" t="s">
        <v>286</v>
      </c>
      <c r="H90" s="75"/>
      <c r="I90" s="76"/>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C90" s="77"/>
      <c r="BD90" s="77"/>
      <c r="BE90" s="77"/>
      <c r="BF90" s="77"/>
      <c r="BG90" s="77"/>
      <c r="BH90" s="77"/>
      <c r="BI90" s="77"/>
      <c r="BJ90" s="77"/>
      <c r="BK90" s="77"/>
      <c r="BL90" s="77"/>
      <c r="BM90" s="77"/>
      <c r="BN90" s="77"/>
      <c r="BO90" s="77"/>
      <c r="BP90" s="77"/>
      <c r="BQ90" s="77"/>
      <c r="BR90" s="77"/>
      <c r="BS90" s="77"/>
      <c r="BT90" s="77"/>
      <c r="BU90" s="77"/>
      <c r="BV90" s="77"/>
      <c r="BW90" s="77"/>
      <c r="BX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row>
    <row r="91" spans="1:104" ht="15">
      <c r="A91" s="11" t="s">
        <v>426</v>
      </c>
      <c r="B91" s="75"/>
      <c r="C91" s="76"/>
      <c r="D91" s="5" t="s">
        <v>426</v>
      </c>
      <c r="E91" s="75"/>
      <c r="F91" s="76"/>
      <c r="G91" s="11" t="s">
        <v>250</v>
      </c>
      <c r="H91" s="75"/>
      <c r="I91" s="76"/>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C91" s="77"/>
      <c r="BD91" s="77"/>
      <c r="BE91" s="77"/>
      <c r="BF91" s="77"/>
      <c r="BG91" s="77"/>
      <c r="BH91" s="77"/>
      <c r="BI91" s="77"/>
      <c r="BJ91" s="77"/>
      <c r="BK91" s="77"/>
      <c r="BL91" s="77"/>
      <c r="BM91" s="77"/>
      <c r="BN91" s="77"/>
      <c r="BO91" s="77"/>
      <c r="BP91" s="77"/>
      <c r="BQ91" s="77"/>
      <c r="BR91" s="77"/>
      <c r="BS91" s="77"/>
      <c r="BT91" s="77"/>
      <c r="BU91" s="77"/>
      <c r="BV91" s="77"/>
      <c r="BW91" s="77"/>
      <c r="BX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row>
    <row r="92" spans="1:104" ht="15.75" thickBot="1">
      <c r="A92" s="11" t="s">
        <v>441</v>
      </c>
      <c r="B92" s="75"/>
      <c r="C92" s="76"/>
      <c r="D92" s="5" t="s">
        <v>441</v>
      </c>
      <c r="E92" s="75"/>
      <c r="F92" s="76"/>
      <c r="G92" s="14" t="s">
        <v>287</v>
      </c>
      <c r="H92" s="78"/>
      <c r="I92" s="79"/>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C92" s="77"/>
      <c r="BD92" s="77"/>
      <c r="BE92" s="77"/>
      <c r="BF92" s="77"/>
      <c r="BG92" s="77"/>
      <c r="BH92" s="77"/>
      <c r="BI92" s="77"/>
      <c r="BJ92" s="77"/>
      <c r="BK92" s="77"/>
      <c r="BL92" s="77"/>
      <c r="BM92" s="77"/>
      <c r="BN92" s="77"/>
      <c r="BO92" s="77"/>
      <c r="BP92" s="77"/>
      <c r="BQ92" s="77"/>
      <c r="BR92" s="77"/>
      <c r="BS92" s="77"/>
      <c r="BT92" s="77"/>
      <c r="BU92" s="77"/>
      <c r="BV92" s="77"/>
      <c r="BW92" s="77"/>
      <c r="BX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row>
    <row r="93" spans="1:104" ht="15">
      <c r="A93" s="11" t="s">
        <v>458</v>
      </c>
      <c r="B93" s="75"/>
      <c r="C93" s="76"/>
      <c r="D93" s="5" t="s">
        <v>458</v>
      </c>
      <c r="E93" s="75"/>
      <c r="F93" s="76"/>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C93" s="77"/>
      <c r="BD93" s="77"/>
      <c r="BE93" s="77"/>
      <c r="BF93" s="77"/>
      <c r="BG93" s="77"/>
      <c r="BH93" s="77"/>
      <c r="BI93" s="77"/>
      <c r="BJ93" s="77"/>
      <c r="BK93" s="77"/>
      <c r="BL93" s="77"/>
      <c r="BM93" s="77"/>
      <c r="BN93" s="77"/>
      <c r="BO93" s="77"/>
      <c r="BP93" s="77"/>
      <c r="BQ93" s="77"/>
      <c r="BR93" s="77"/>
      <c r="BS93" s="77"/>
      <c r="BT93" s="77"/>
      <c r="BU93" s="77"/>
      <c r="BV93" s="77"/>
      <c r="BW93" s="77"/>
      <c r="BX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row>
    <row r="94" spans="1:104" ht="15">
      <c r="A94" s="11" t="s">
        <v>473</v>
      </c>
      <c r="B94" s="75"/>
      <c r="C94" s="76"/>
      <c r="D94" s="5" t="s">
        <v>473</v>
      </c>
      <c r="E94" s="75"/>
      <c r="F94" s="76"/>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C94" s="77"/>
      <c r="BD94" s="77"/>
      <c r="BE94" s="77"/>
      <c r="BF94" s="77"/>
      <c r="BG94" s="77"/>
      <c r="BH94" s="77"/>
      <c r="BI94" s="77"/>
      <c r="BJ94" s="77"/>
      <c r="BK94" s="77"/>
      <c r="BL94" s="77"/>
      <c r="BM94" s="77"/>
      <c r="BN94" s="77"/>
      <c r="BO94" s="77"/>
      <c r="BP94" s="77"/>
      <c r="BQ94" s="77"/>
      <c r="BR94" s="77"/>
      <c r="BS94" s="77"/>
      <c r="BT94" s="77"/>
      <c r="BU94" s="77"/>
      <c r="BV94" s="77"/>
      <c r="BW94" s="77"/>
      <c r="BX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row>
    <row r="95" spans="1:104" ht="15">
      <c r="A95" s="11" t="s">
        <v>483</v>
      </c>
      <c r="B95" s="75"/>
      <c r="C95" s="76"/>
      <c r="D95" s="5" t="s">
        <v>483</v>
      </c>
      <c r="E95" s="75"/>
      <c r="F95" s="76"/>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C95" s="77"/>
      <c r="BD95" s="77"/>
      <c r="BE95" s="77"/>
      <c r="BF95" s="77"/>
      <c r="BG95" s="77"/>
      <c r="BH95" s="77"/>
      <c r="BI95" s="77"/>
      <c r="BJ95" s="77"/>
      <c r="BK95" s="77"/>
      <c r="BL95" s="77"/>
      <c r="BM95" s="77"/>
      <c r="BN95" s="77"/>
      <c r="BO95" s="77"/>
      <c r="BP95" s="77"/>
      <c r="BQ95" s="77"/>
      <c r="BR95" s="77"/>
      <c r="BS95" s="77"/>
      <c r="BT95" s="77"/>
      <c r="BU95" s="77"/>
      <c r="BV95" s="77"/>
      <c r="BW95" s="77"/>
      <c r="BX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row>
    <row r="96" spans="1:104" ht="15">
      <c r="A96" s="11" t="s">
        <v>495</v>
      </c>
      <c r="B96" s="75"/>
      <c r="C96" s="76"/>
      <c r="D96" s="5" t="s">
        <v>495</v>
      </c>
      <c r="E96" s="75"/>
      <c r="F96" s="76"/>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C96" s="77"/>
      <c r="BD96" s="77"/>
      <c r="BE96" s="77"/>
      <c r="BF96" s="77"/>
      <c r="BG96" s="77"/>
      <c r="BH96" s="77"/>
      <c r="BI96" s="77"/>
      <c r="BJ96" s="77"/>
      <c r="BK96" s="77"/>
      <c r="BL96" s="77"/>
      <c r="BM96" s="77"/>
      <c r="BN96" s="77"/>
      <c r="BO96" s="77"/>
      <c r="BP96" s="77"/>
      <c r="BQ96" s="77"/>
      <c r="BR96" s="77"/>
      <c r="BS96" s="77"/>
      <c r="BT96" s="77"/>
      <c r="BU96" s="77"/>
      <c r="BV96" s="77"/>
      <c r="BW96" s="77"/>
      <c r="BX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row>
    <row r="97" spans="1:105" ht="15">
      <c r="A97" s="11" t="s">
        <v>504</v>
      </c>
      <c r="B97" s="75"/>
      <c r="C97" s="76"/>
      <c r="D97" s="5" t="s">
        <v>504</v>
      </c>
      <c r="E97" s="75"/>
      <c r="F97" s="76"/>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C97" s="77"/>
      <c r="BD97" s="77"/>
      <c r="BE97" s="77"/>
      <c r="BF97" s="77"/>
      <c r="BG97" s="77"/>
      <c r="BH97" s="77"/>
      <c r="BI97" s="77"/>
      <c r="BJ97" s="77"/>
      <c r="BK97" s="77"/>
      <c r="BL97" s="77"/>
      <c r="BM97" s="77"/>
      <c r="BN97" s="77"/>
      <c r="BO97" s="77"/>
      <c r="BP97" s="77"/>
      <c r="BQ97" s="77"/>
      <c r="BR97" s="77"/>
      <c r="BS97" s="77"/>
      <c r="BT97" s="77"/>
      <c r="BU97" s="77"/>
      <c r="BV97" s="77"/>
      <c r="BW97" s="77"/>
      <c r="BX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row>
    <row r="98" spans="1:105" ht="15">
      <c r="A98" s="11" t="s">
        <v>514</v>
      </c>
      <c r="B98" s="75"/>
      <c r="C98" s="76"/>
      <c r="D98" s="5" t="s">
        <v>514</v>
      </c>
      <c r="E98" s="75"/>
      <c r="F98" s="76"/>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C98" s="77"/>
      <c r="BD98" s="77"/>
      <c r="BE98" s="77"/>
      <c r="BF98" s="77"/>
      <c r="BG98" s="77"/>
      <c r="BH98" s="77"/>
      <c r="BI98" s="77"/>
      <c r="BJ98" s="77"/>
      <c r="BK98" s="77"/>
      <c r="BL98" s="77"/>
      <c r="BM98" s="77"/>
      <c r="BN98" s="77"/>
      <c r="BO98" s="77"/>
      <c r="BP98" s="77"/>
      <c r="BQ98" s="77"/>
      <c r="BR98" s="77"/>
      <c r="BS98" s="77"/>
      <c r="BT98" s="77"/>
      <c r="BU98" s="77"/>
      <c r="BV98" s="77"/>
      <c r="BW98" s="77"/>
      <c r="BX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row>
    <row r="99" spans="1:105" ht="15">
      <c r="A99" s="11" t="s">
        <v>524</v>
      </c>
      <c r="B99" s="75"/>
      <c r="C99" s="76"/>
      <c r="D99" s="5" t="s">
        <v>524</v>
      </c>
      <c r="E99" s="75"/>
      <c r="F99" s="76"/>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C99" s="77"/>
      <c r="BD99" s="77"/>
      <c r="BE99" s="77"/>
      <c r="BF99" s="77"/>
      <c r="BG99" s="77"/>
      <c r="BH99" s="77"/>
      <c r="BI99" s="77"/>
      <c r="BJ99" s="77"/>
      <c r="BK99" s="77"/>
      <c r="BL99" s="77"/>
      <c r="BM99" s="77"/>
      <c r="BN99" s="77"/>
      <c r="BO99" s="77"/>
      <c r="BP99" s="77"/>
      <c r="BQ99" s="77"/>
      <c r="BR99" s="77"/>
      <c r="BS99" s="77"/>
      <c r="BT99" s="77"/>
      <c r="BU99" s="77"/>
      <c r="BV99" s="77"/>
      <c r="BW99" s="77"/>
      <c r="BX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row>
    <row r="100" spans="1:105" ht="15">
      <c r="A100" s="11" t="s">
        <v>534</v>
      </c>
      <c r="B100" s="75"/>
      <c r="C100" s="76"/>
      <c r="D100" s="5" t="s">
        <v>534</v>
      </c>
      <c r="E100" s="75"/>
      <c r="F100" s="76"/>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row>
    <row r="101" spans="1:105" ht="15">
      <c r="A101" s="11" t="s">
        <v>542</v>
      </c>
      <c r="B101" s="75"/>
      <c r="C101" s="76"/>
      <c r="D101" s="5" t="s">
        <v>542</v>
      </c>
      <c r="E101" s="75"/>
      <c r="F101" s="76"/>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row>
    <row r="102" spans="1:105" ht="15">
      <c r="A102" s="11" t="s">
        <v>549</v>
      </c>
      <c r="B102" s="75"/>
      <c r="C102" s="76"/>
      <c r="D102" s="5" t="s">
        <v>549</v>
      </c>
      <c r="E102" s="75"/>
      <c r="F102" s="76"/>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row>
    <row r="103" spans="1:105" ht="15">
      <c r="A103" s="11" t="s">
        <v>555</v>
      </c>
      <c r="B103" s="75"/>
      <c r="C103" s="76"/>
      <c r="D103" s="5" t="s">
        <v>555</v>
      </c>
      <c r="E103" s="75"/>
      <c r="F103" s="76"/>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row>
    <row r="104" spans="1:105" ht="15">
      <c r="A104" s="11" t="s">
        <v>561</v>
      </c>
      <c r="B104" s="75"/>
      <c r="C104" s="76"/>
      <c r="D104" s="5" t="s">
        <v>561</v>
      </c>
      <c r="E104" s="75"/>
      <c r="F104" s="76"/>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row>
    <row r="105" spans="1:105" ht="15">
      <c r="A105" s="11" t="s">
        <v>568</v>
      </c>
      <c r="B105" s="75"/>
      <c r="C105" s="76"/>
      <c r="D105" s="5" t="s">
        <v>568</v>
      </c>
      <c r="E105" s="75"/>
      <c r="F105" s="76"/>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row>
    <row r="106" spans="1:105" ht="15">
      <c r="A106" s="11" t="s">
        <v>575</v>
      </c>
      <c r="B106" s="75"/>
      <c r="C106" s="76"/>
      <c r="D106" s="5" t="s">
        <v>575</v>
      </c>
      <c r="E106" s="75"/>
      <c r="F106" s="76"/>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row>
    <row r="107" spans="1:105" ht="15">
      <c r="A107" s="11" t="s">
        <v>581</v>
      </c>
      <c r="B107" s="75"/>
      <c r="C107" s="76"/>
      <c r="D107" s="5" t="s">
        <v>581</v>
      </c>
      <c r="E107" s="75"/>
      <c r="F107" s="76"/>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row>
    <row r="108" spans="1:105" ht="15">
      <c r="A108" s="11" t="s">
        <v>587</v>
      </c>
      <c r="B108" s="75"/>
      <c r="C108" s="76"/>
      <c r="D108" s="5" t="s">
        <v>587</v>
      </c>
      <c r="E108" s="75"/>
      <c r="F108" s="76"/>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row>
    <row r="109" spans="1:105" ht="15">
      <c r="A109" s="11" t="s">
        <v>594</v>
      </c>
      <c r="B109" s="75"/>
      <c r="C109" s="76"/>
      <c r="D109" s="5" t="s">
        <v>594</v>
      </c>
      <c r="E109" s="75"/>
      <c r="F109" s="76"/>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row>
    <row r="110" spans="1:105" ht="15">
      <c r="A110" s="11" t="s">
        <v>599</v>
      </c>
      <c r="B110" s="75"/>
      <c r="C110" s="76"/>
      <c r="D110" s="5" t="s">
        <v>599</v>
      </c>
      <c r="E110" s="75"/>
      <c r="F110" s="76"/>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row>
    <row r="111" spans="1:105" ht="15">
      <c r="A111" s="11" t="s">
        <v>604</v>
      </c>
      <c r="B111" s="75"/>
      <c r="C111" s="76"/>
      <c r="D111" s="5" t="s">
        <v>604</v>
      </c>
      <c r="E111" s="75"/>
      <c r="F111" s="76"/>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row>
    <row r="112" spans="1:105" ht="15">
      <c r="A112" s="11" t="s">
        <v>609</v>
      </c>
      <c r="B112" s="75"/>
      <c r="C112" s="76"/>
      <c r="D112" s="5" t="s">
        <v>609</v>
      </c>
      <c r="E112" s="75"/>
      <c r="F112" s="76"/>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row>
    <row r="113" spans="1:105" ht="15">
      <c r="A113" s="11" t="s">
        <v>614</v>
      </c>
      <c r="B113" s="75"/>
      <c r="C113" s="76"/>
      <c r="D113" s="5" t="s">
        <v>614</v>
      </c>
      <c r="E113" s="75"/>
      <c r="F113" s="76"/>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row>
    <row r="114" spans="1:105" ht="15">
      <c r="A114" s="11" t="s">
        <v>249</v>
      </c>
      <c r="B114" s="75"/>
      <c r="C114" s="76"/>
      <c r="D114" s="5" t="s">
        <v>249</v>
      </c>
      <c r="E114" s="75"/>
      <c r="F114" s="76"/>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row>
    <row r="115" spans="1:105" ht="15">
      <c r="A115" s="11" t="s">
        <v>622</v>
      </c>
      <c r="B115" s="75"/>
      <c r="C115" s="76"/>
      <c r="D115" s="5" t="s">
        <v>622</v>
      </c>
      <c r="E115" s="75"/>
      <c r="F115" s="76"/>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row>
    <row r="116" spans="1:105" ht="15">
      <c r="A116" s="11" t="s">
        <v>625</v>
      </c>
      <c r="B116" s="75"/>
      <c r="C116" s="76"/>
      <c r="D116" s="5" t="s">
        <v>625</v>
      </c>
      <c r="E116" s="75"/>
      <c r="F116" s="76"/>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row>
    <row r="117" spans="1:105" ht="15">
      <c r="A117" s="11" t="s">
        <v>628</v>
      </c>
      <c r="B117" s="75"/>
      <c r="C117" s="76"/>
      <c r="D117" s="5" t="s">
        <v>628</v>
      </c>
      <c r="E117" s="75"/>
      <c r="F117" s="76"/>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row>
    <row r="118" spans="1:105" ht="15">
      <c r="A118" s="11" t="s">
        <v>631</v>
      </c>
      <c r="B118" s="75"/>
      <c r="C118" s="76"/>
      <c r="D118" s="5" t="s">
        <v>631</v>
      </c>
      <c r="E118" s="75"/>
      <c r="F118" s="76"/>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row>
    <row r="119" spans="1:105">
      <c r="A119" s="11" t="s">
        <v>258</v>
      </c>
      <c r="B119" s="80"/>
      <c r="C119" s="81"/>
      <c r="D119" s="5" t="s">
        <v>258</v>
      </c>
      <c r="E119" s="80"/>
      <c r="F119" s="81"/>
    </row>
    <row r="120" spans="1:105">
      <c r="A120" s="11" t="s">
        <v>635</v>
      </c>
      <c r="B120" s="80"/>
      <c r="C120" s="81"/>
      <c r="D120" s="5" t="s">
        <v>635</v>
      </c>
      <c r="E120" s="80"/>
      <c r="F120" s="81"/>
    </row>
    <row r="121" spans="1:105">
      <c r="A121" s="11" t="s">
        <v>438</v>
      </c>
      <c r="B121" s="80"/>
      <c r="C121" s="81"/>
      <c r="D121" s="5" t="s">
        <v>438</v>
      </c>
      <c r="E121" s="80"/>
      <c r="F121" s="81"/>
    </row>
    <row r="122" spans="1:105">
      <c r="A122" s="11" t="s">
        <v>640</v>
      </c>
      <c r="B122" s="80"/>
      <c r="C122" s="81"/>
      <c r="D122" s="5" t="s">
        <v>640</v>
      </c>
      <c r="E122" s="80"/>
      <c r="F122" s="81"/>
    </row>
    <row r="123" spans="1:105">
      <c r="A123" s="11" t="s">
        <v>455</v>
      </c>
      <c r="B123" s="80"/>
      <c r="C123" s="81"/>
      <c r="D123" s="5" t="s">
        <v>455</v>
      </c>
      <c r="E123" s="80"/>
      <c r="F123" s="81"/>
    </row>
    <row r="124" spans="1:105">
      <c r="A124" s="11" t="s">
        <v>645</v>
      </c>
      <c r="B124" s="80"/>
      <c r="C124" s="81"/>
      <c r="D124" s="5" t="s">
        <v>645</v>
      </c>
      <c r="E124" s="80"/>
      <c r="F124" s="81"/>
    </row>
    <row r="125" spans="1:105">
      <c r="A125" s="11" t="s">
        <v>648</v>
      </c>
      <c r="B125" s="80"/>
      <c r="C125" s="81"/>
      <c r="D125" s="5" t="s">
        <v>648</v>
      </c>
      <c r="E125" s="80"/>
      <c r="F125" s="81"/>
    </row>
    <row r="126" spans="1:105">
      <c r="A126" s="11" t="s">
        <v>651</v>
      </c>
      <c r="B126" s="80"/>
      <c r="C126" s="81"/>
      <c r="D126" s="5" t="s">
        <v>651</v>
      </c>
      <c r="E126" s="80"/>
      <c r="F126" s="81"/>
    </row>
    <row r="127" spans="1:105">
      <c r="A127" s="11" t="s">
        <v>654</v>
      </c>
      <c r="B127" s="80"/>
      <c r="C127" s="81"/>
      <c r="D127" s="5" t="s">
        <v>654</v>
      </c>
      <c r="E127" s="80"/>
      <c r="F127" s="81"/>
    </row>
    <row r="128" spans="1:105">
      <c r="A128" s="11" t="s">
        <v>657</v>
      </c>
      <c r="B128" s="80"/>
      <c r="C128" s="81"/>
      <c r="D128" s="5" t="s">
        <v>657</v>
      </c>
      <c r="E128" s="80"/>
      <c r="F128" s="81"/>
    </row>
    <row r="129" spans="1:6">
      <c r="A129" s="11" t="s">
        <v>660</v>
      </c>
      <c r="B129" s="80"/>
      <c r="C129" s="81"/>
      <c r="D129" s="5" t="s">
        <v>660</v>
      </c>
      <c r="E129" s="80"/>
      <c r="F129" s="81"/>
    </row>
    <row r="130" spans="1:6">
      <c r="A130" s="11" t="s">
        <v>663</v>
      </c>
      <c r="B130" s="80"/>
      <c r="C130" s="81"/>
      <c r="D130" s="5" t="s">
        <v>663</v>
      </c>
      <c r="E130" s="80"/>
      <c r="F130" s="81"/>
    </row>
    <row r="131" spans="1:6">
      <c r="A131" s="11" t="s">
        <v>666</v>
      </c>
      <c r="B131" s="80"/>
      <c r="C131" s="81"/>
      <c r="D131" s="5" t="s">
        <v>666</v>
      </c>
      <c r="E131" s="80"/>
      <c r="F131" s="81"/>
    </row>
    <row r="132" spans="1:6">
      <c r="A132" s="11" t="s">
        <v>669</v>
      </c>
      <c r="B132" s="80"/>
      <c r="C132" s="81"/>
      <c r="D132" s="5" t="s">
        <v>669</v>
      </c>
      <c r="E132" s="80"/>
      <c r="F132" s="81"/>
    </row>
    <row r="133" spans="1:6">
      <c r="A133" s="11" t="s">
        <v>672</v>
      </c>
      <c r="B133" s="80"/>
      <c r="C133" s="81"/>
      <c r="D133" s="5" t="s">
        <v>672</v>
      </c>
      <c r="E133" s="80"/>
      <c r="F133" s="81"/>
    </row>
    <row r="134" spans="1:6">
      <c r="A134" s="18" t="s">
        <v>675</v>
      </c>
      <c r="B134" s="80"/>
      <c r="C134" s="81"/>
      <c r="D134" s="23" t="s">
        <v>675</v>
      </c>
      <c r="E134" s="80"/>
      <c r="F134" s="81"/>
    </row>
    <row r="135" spans="1:6">
      <c r="A135" s="11" t="s">
        <v>678</v>
      </c>
      <c r="B135" s="80"/>
      <c r="C135" s="81"/>
      <c r="D135" s="5" t="s">
        <v>678</v>
      </c>
      <c r="E135" s="80"/>
      <c r="F135" s="81"/>
    </row>
    <row r="136" spans="1:6">
      <c r="A136" s="11" t="s">
        <v>681</v>
      </c>
      <c r="B136" s="80"/>
      <c r="C136" s="81"/>
      <c r="D136" s="5" t="s">
        <v>681</v>
      </c>
      <c r="E136" s="80"/>
      <c r="F136" s="81"/>
    </row>
    <row r="137" spans="1:6">
      <c r="A137" s="11" t="s">
        <v>684</v>
      </c>
      <c r="B137" s="80"/>
      <c r="C137" s="81"/>
      <c r="D137" s="5" t="s">
        <v>684</v>
      </c>
      <c r="E137" s="80"/>
      <c r="F137" s="81"/>
    </row>
    <row r="138" spans="1:6">
      <c r="A138" s="11" t="s">
        <v>687</v>
      </c>
      <c r="B138" s="80"/>
      <c r="C138" s="81"/>
      <c r="D138" s="5" t="s">
        <v>687</v>
      </c>
      <c r="E138" s="80"/>
      <c r="F138" s="81"/>
    </row>
    <row r="139" spans="1:6">
      <c r="A139" s="11" t="s">
        <v>690</v>
      </c>
      <c r="B139" s="80"/>
      <c r="C139" s="81"/>
      <c r="D139" s="5" t="s">
        <v>690</v>
      </c>
      <c r="E139" s="80"/>
      <c r="F139" s="81"/>
    </row>
    <row r="140" spans="1:6">
      <c r="A140" s="11" t="s">
        <v>692</v>
      </c>
      <c r="B140" s="80"/>
      <c r="C140" s="81"/>
      <c r="D140" s="5" t="s">
        <v>692</v>
      </c>
      <c r="E140" s="80"/>
      <c r="F140" s="81"/>
    </row>
    <row r="141" spans="1:6">
      <c r="A141" s="11" t="s">
        <v>694</v>
      </c>
      <c r="B141" s="80"/>
      <c r="C141" s="81"/>
      <c r="D141" s="5" t="s">
        <v>694</v>
      </c>
      <c r="E141" s="80"/>
      <c r="F141" s="81"/>
    </row>
    <row r="142" spans="1:6">
      <c r="A142" s="11" t="s">
        <v>696</v>
      </c>
      <c r="B142" s="80"/>
      <c r="C142" s="81"/>
      <c r="D142" s="5" t="s">
        <v>696</v>
      </c>
      <c r="E142" s="80"/>
      <c r="F142" s="81"/>
    </row>
    <row r="143" spans="1:6">
      <c r="A143" s="11" t="s">
        <v>698</v>
      </c>
      <c r="B143" s="80"/>
      <c r="C143" s="81"/>
      <c r="D143" s="5" t="s">
        <v>698</v>
      </c>
      <c r="E143" s="80"/>
      <c r="F143" s="81"/>
    </row>
    <row r="144" spans="1:6">
      <c r="A144" s="11" t="s">
        <v>700</v>
      </c>
      <c r="B144" s="80"/>
      <c r="C144" s="81"/>
      <c r="D144" s="5" t="s">
        <v>700</v>
      </c>
      <c r="E144" s="80"/>
      <c r="F144" s="81"/>
    </row>
    <row r="145" spans="1:6">
      <c r="A145" s="18" t="s">
        <v>702</v>
      </c>
      <c r="B145" s="80"/>
      <c r="C145" s="81"/>
      <c r="D145" s="23" t="s">
        <v>702</v>
      </c>
      <c r="E145" s="80"/>
      <c r="F145" s="81"/>
    </row>
    <row r="146" spans="1:6">
      <c r="A146" s="11" t="s">
        <v>704</v>
      </c>
      <c r="B146" s="80"/>
      <c r="C146" s="81"/>
      <c r="D146" s="5" t="s">
        <v>704</v>
      </c>
      <c r="E146" s="80"/>
      <c r="F146" s="81"/>
    </row>
    <row r="147" spans="1:6">
      <c r="A147" s="11" t="s">
        <v>706</v>
      </c>
      <c r="B147" s="80"/>
      <c r="C147" s="81"/>
      <c r="D147" s="5" t="s">
        <v>706</v>
      </c>
      <c r="E147" s="80"/>
      <c r="F147" s="81"/>
    </row>
    <row r="148" spans="1:6">
      <c r="A148" s="11" t="s">
        <v>708</v>
      </c>
      <c r="B148" s="80"/>
      <c r="C148" s="81"/>
      <c r="D148" s="5" t="s">
        <v>708</v>
      </c>
      <c r="E148" s="80"/>
      <c r="F148" s="81"/>
    </row>
    <row r="149" spans="1:6">
      <c r="A149" s="11" t="s">
        <v>710</v>
      </c>
      <c r="B149" s="80"/>
      <c r="C149" s="81"/>
      <c r="D149" s="5" t="s">
        <v>710</v>
      </c>
      <c r="E149" s="80"/>
      <c r="F149" s="81"/>
    </row>
    <row r="150" spans="1:6">
      <c r="A150" s="11" t="s">
        <v>712</v>
      </c>
      <c r="B150" s="80"/>
      <c r="C150" s="81"/>
      <c r="D150" s="5" t="s">
        <v>712</v>
      </c>
      <c r="E150" s="80"/>
      <c r="F150" s="81"/>
    </row>
    <row r="151" spans="1:6">
      <c r="A151" s="11" t="s">
        <v>714</v>
      </c>
      <c r="B151" s="80"/>
      <c r="C151" s="81"/>
      <c r="D151" s="5" t="s">
        <v>714</v>
      </c>
      <c r="E151" s="80"/>
      <c r="F151" s="81"/>
    </row>
    <row r="152" spans="1:6">
      <c r="A152" s="11" t="s">
        <v>716</v>
      </c>
      <c r="B152" s="80"/>
      <c r="C152" s="81"/>
      <c r="D152" s="5" t="s">
        <v>716</v>
      </c>
      <c r="E152" s="80"/>
      <c r="F152" s="81"/>
    </row>
    <row r="153" spans="1:6">
      <c r="A153" s="11" t="s">
        <v>718</v>
      </c>
      <c r="B153" s="80"/>
      <c r="C153" s="81"/>
      <c r="D153" s="5" t="s">
        <v>718</v>
      </c>
      <c r="E153" s="80"/>
      <c r="F153" s="81"/>
    </row>
    <row r="154" spans="1:6">
      <c r="A154" s="11" t="s">
        <v>720</v>
      </c>
      <c r="B154" s="80"/>
      <c r="C154" s="81"/>
      <c r="D154" s="5" t="s">
        <v>720</v>
      </c>
      <c r="E154" s="80"/>
      <c r="F154" s="81"/>
    </row>
    <row r="155" spans="1:6">
      <c r="A155" s="11" t="s">
        <v>722</v>
      </c>
      <c r="B155" s="80"/>
      <c r="C155" s="81"/>
      <c r="D155" s="5" t="s">
        <v>722</v>
      </c>
      <c r="E155" s="80"/>
      <c r="F155" s="81"/>
    </row>
    <row r="156" spans="1:6">
      <c r="A156" s="11" t="s">
        <v>724</v>
      </c>
      <c r="B156" s="80"/>
      <c r="C156" s="81"/>
      <c r="D156" s="5" t="s">
        <v>724</v>
      </c>
      <c r="E156" s="80"/>
      <c r="F156" s="81"/>
    </row>
    <row r="157" spans="1:6">
      <c r="A157" s="11" t="s">
        <v>172</v>
      </c>
      <c r="B157" s="80"/>
      <c r="C157" s="81"/>
      <c r="D157" s="5" t="s">
        <v>172</v>
      </c>
      <c r="E157" s="80"/>
      <c r="F157" s="81"/>
    </row>
    <row r="158" spans="1:6">
      <c r="A158" s="11" t="s">
        <v>255</v>
      </c>
      <c r="B158" s="80"/>
      <c r="C158" s="81"/>
      <c r="D158" s="5" t="s">
        <v>255</v>
      </c>
      <c r="E158" s="80"/>
      <c r="F158" s="81"/>
    </row>
    <row r="159" spans="1:6">
      <c r="A159" s="11" t="s">
        <v>290</v>
      </c>
      <c r="B159" s="80"/>
      <c r="C159" s="81"/>
      <c r="D159" s="5" t="s">
        <v>290</v>
      </c>
      <c r="E159" s="80"/>
      <c r="F159" s="81"/>
    </row>
    <row r="160" spans="1:6">
      <c r="A160" s="11" t="s">
        <v>315</v>
      </c>
      <c r="B160" s="80"/>
      <c r="C160" s="81"/>
      <c r="D160" s="5" t="s">
        <v>315</v>
      </c>
      <c r="E160" s="80"/>
      <c r="F160" s="81"/>
    </row>
    <row r="161" spans="1:6">
      <c r="A161" s="11" t="s">
        <v>338</v>
      </c>
      <c r="B161" s="80"/>
      <c r="C161" s="81"/>
      <c r="D161" s="5" t="s">
        <v>338</v>
      </c>
      <c r="E161" s="80"/>
      <c r="F161" s="81"/>
    </row>
    <row r="162" spans="1:6">
      <c r="A162" s="11" t="s">
        <v>362</v>
      </c>
      <c r="B162" s="80"/>
      <c r="C162" s="81"/>
      <c r="D162" s="5" t="s">
        <v>362</v>
      </c>
      <c r="E162" s="80"/>
      <c r="F162" s="81"/>
    </row>
    <row r="163" spans="1:6">
      <c r="A163" s="11" t="s">
        <v>387</v>
      </c>
      <c r="B163" s="80"/>
      <c r="C163" s="81"/>
      <c r="D163" s="5" t="s">
        <v>387</v>
      </c>
      <c r="E163" s="80"/>
      <c r="F163" s="81"/>
    </row>
    <row r="164" spans="1:6">
      <c r="A164" s="11" t="s">
        <v>408</v>
      </c>
      <c r="B164" s="80"/>
      <c r="C164" s="81"/>
      <c r="D164" s="5" t="s">
        <v>408</v>
      </c>
      <c r="E164" s="80"/>
      <c r="F164" s="81"/>
    </row>
    <row r="165" spans="1:6">
      <c r="A165" s="11" t="s">
        <v>427</v>
      </c>
      <c r="B165" s="80"/>
      <c r="C165" s="81"/>
      <c r="D165" s="5" t="s">
        <v>427</v>
      </c>
      <c r="E165" s="80"/>
      <c r="F165" s="81"/>
    </row>
    <row r="166" spans="1:6">
      <c r="A166" s="11" t="s">
        <v>442</v>
      </c>
      <c r="B166" s="80"/>
      <c r="C166" s="81"/>
      <c r="D166" s="5" t="s">
        <v>442</v>
      </c>
      <c r="E166" s="80"/>
      <c r="F166" s="81"/>
    </row>
    <row r="167" spans="1:6">
      <c r="A167" s="11" t="s">
        <v>459</v>
      </c>
      <c r="B167" s="80"/>
      <c r="C167" s="81"/>
      <c r="D167" s="5" t="s">
        <v>459</v>
      </c>
      <c r="E167" s="80"/>
      <c r="F167" s="81"/>
    </row>
    <row r="168" spans="1:6">
      <c r="A168" s="11" t="s">
        <v>474</v>
      </c>
      <c r="B168" s="80"/>
      <c r="C168" s="81"/>
      <c r="D168" s="5" t="s">
        <v>474</v>
      </c>
      <c r="E168" s="80"/>
      <c r="F168" s="81"/>
    </row>
    <row r="169" spans="1:6">
      <c r="A169" s="11" t="s">
        <v>484</v>
      </c>
      <c r="B169" s="80"/>
      <c r="C169" s="81"/>
      <c r="D169" s="5" t="s">
        <v>484</v>
      </c>
      <c r="E169" s="80"/>
      <c r="F169" s="81"/>
    </row>
    <row r="170" spans="1:6">
      <c r="A170" s="11" t="s">
        <v>496</v>
      </c>
      <c r="B170" s="80"/>
      <c r="C170" s="81"/>
      <c r="D170" s="5" t="s">
        <v>496</v>
      </c>
      <c r="E170" s="80"/>
      <c r="F170" s="81"/>
    </row>
    <row r="171" spans="1:6">
      <c r="A171" s="11" t="s">
        <v>505</v>
      </c>
      <c r="B171" s="80"/>
      <c r="C171" s="81"/>
      <c r="D171" s="5" t="s">
        <v>505</v>
      </c>
      <c r="E171" s="80"/>
      <c r="F171" s="81"/>
    </row>
    <row r="172" spans="1:6">
      <c r="A172" s="11" t="s">
        <v>515</v>
      </c>
      <c r="B172" s="80"/>
      <c r="C172" s="81"/>
      <c r="D172" s="5" t="s">
        <v>515</v>
      </c>
      <c r="E172" s="80"/>
      <c r="F172" s="81"/>
    </row>
    <row r="173" spans="1:6">
      <c r="A173" s="11" t="s">
        <v>525</v>
      </c>
      <c r="B173" s="80"/>
      <c r="C173" s="81"/>
      <c r="D173" s="5" t="s">
        <v>525</v>
      </c>
      <c r="E173" s="80"/>
      <c r="F173" s="81"/>
    </row>
    <row r="174" spans="1:6">
      <c r="A174" s="11" t="s">
        <v>535</v>
      </c>
      <c r="B174" s="80"/>
      <c r="C174" s="81"/>
      <c r="D174" s="5" t="s">
        <v>535</v>
      </c>
      <c r="E174" s="80"/>
      <c r="F174" s="81"/>
    </row>
    <row r="175" spans="1:6">
      <c r="A175" s="11" t="s">
        <v>173</v>
      </c>
      <c r="B175" s="80"/>
      <c r="C175" s="81"/>
      <c r="D175" s="5" t="s">
        <v>173</v>
      </c>
      <c r="E175" s="80"/>
      <c r="F175" s="81"/>
    </row>
    <row r="176" spans="1:6">
      <c r="A176" s="11" t="s">
        <v>161</v>
      </c>
      <c r="B176" s="80"/>
      <c r="C176" s="81"/>
      <c r="D176" s="5" t="s">
        <v>161</v>
      </c>
      <c r="E176" s="80"/>
      <c r="F176" s="81"/>
    </row>
    <row r="177" spans="1:6">
      <c r="A177" s="11" t="s">
        <v>174</v>
      </c>
      <c r="B177" s="80"/>
      <c r="C177" s="81"/>
      <c r="D177" s="5" t="s">
        <v>174</v>
      </c>
      <c r="E177" s="80"/>
      <c r="F177" s="81"/>
    </row>
    <row r="178" spans="1:6">
      <c r="A178" s="11" t="s">
        <v>175</v>
      </c>
      <c r="B178" s="80"/>
      <c r="C178" s="81"/>
      <c r="D178" s="5" t="s">
        <v>175</v>
      </c>
      <c r="E178" s="80"/>
      <c r="F178" s="81"/>
    </row>
    <row r="179" spans="1:6">
      <c r="A179" s="11" t="s">
        <v>176</v>
      </c>
      <c r="B179" s="80"/>
      <c r="C179" s="81"/>
      <c r="D179" s="5" t="s">
        <v>176</v>
      </c>
      <c r="E179" s="80"/>
      <c r="F179" s="81"/>
    </row>
    <row r="180" spans="1:6">
      <c r="A180" s="11" t="s">
        <v>177</v>
      </c>
      <c r="B180" s="80"/>
      <c r="C180" s="81"/>
      <c r="D180" s="5" t="s">
        <v>177</v>
      </c>
      <c r="E180" s="80"/>
      <c r="F180" s="81"/>
    </row>
    <row r="181" spans="1:6">
      <c r="A181" s="11" t="s">
        <v>178</v>
      </c>
      <c r="B181" s="80"/>
      <c r="C181" s="81"/>
      <c r="D181" s="5" t="s">
        <v>178</v>
      </c>
      <c r="E181" s="80"/>
      <c r="F181" s="81"/>
    </row>
    <row r="182" spans="1:6">
      <c r="A182" s="11" t="s">
        <v>179</v>
      </c>
      <c r="B182" s="80"/>
      <c r="C182" s="81"/>
      <c r="D182" s="5" t="s">
        <v>179</v>
      </c>
      <c r="E182" s="80"/>
      <c r="F182" s="81"/>
    </row>
    <row r="183" spans="1:6">
      <c r="A183" s="11" t="s">
        <v>180</v>
      </c>
      <c r="B183" s="80"/>
      <c r="C183" s="81"/>
      <c r="D183" s="5" t="s">
        <v>180</v>
      </c>
      <c r="E183" s="80"/>
      <c r="F183" s="81"/>
    </row>
    <row r="184" spans="1:6">
      <c r="A184" s="11" t="s">
        <v>181</v>
      </c>
      <c r="B184" s="80"/>
      <c r="C184" s="81"/>
      <c r="D184" s="5" t="s">
        <v>181</v>
      </c>
      <c r="E184" s="80"/>
      <c r="F184" s="81"/>
    </row>
    <row r="185" spans="1:6">
      <c r="A185" s="11" t="s">
        <v>164</v>
      </c>
      <c r="B185" s="80"/>
      <c r="C185" s="81"/>
      <c r="D185" s="5" t="s">
        <v>164</v>
      </c>
      <c r="E185" s="80"/>
      <c r="F185" s="81"/>
    </row>
    <row r="186" spans="1:6">
      <c r="A186" s="11" t="s">
        <v>166</v>
      </c>
      <c r="B186" s="80"/>
      <c r="C186" s="81"/>
      <c r="D186" s="5" t="s">
        <v>166</v>
      </c>
      <c r="E186" s="80"/>
      <c r="F186" s="81"/>
    </row>
    <row r="187" spans="1:6">
      <c r="A187" s="11" t="s">
        <v>182</v>
      </c>
      <c r="B187" s="80"/>
      <c r="C187" s="81"/>
      <c r="D187" s="5" t="s">
        <v>182</v>
      </c>
      <c r="E187" s="80"/>
      <c r="F187" s="81"/>
    </row>
    <row r="188" spans="1:6">
      <c r="A188" s="11" t="s">
        <v>256</v>
      </c>
      <c r="B188" s="80"/>
      <c r="C188" s="81"/>
      <c r="D188" s="5" t="s">
        <v>256</v>
      </c>
      <c r="E188" s="80"/>
      <c r="F188" s="81"/>
    </row>
    <row r="189" spans="1:6">
      <c r="A189" s="11" t="s">
        <v>161</v>
      </c>
      <c r="B189" s="80"/>
      <c r="C189" s="81"/>
      <c r="D189" s="5" t="s">
        <v>161</v>
      </c>
      <c r="E189" s="80"/>
      <c r="F189" s="81"/>
    </row>
    <row r="190" spans="1:6">
      <c r="A190" s="11" t="s">
        <v>249</v>
      </c>
      <c r="B190" s="80"/>
      <c r="C190" s="81"/>
      <c r="D190" s="5" t="s">
        <v>249</v>
      </c>
      <c r="E190" s="80"/>
      <c r="F190" s="81"/>
    </row>
    <row r="191" spans="1:6">
      <c r="A191" s="11" t="s">
        <v>248</v>
      </c>
      <c r="B191" s="80"/>
      <c r="C191" s="81"/>
      <c r="D191" s="5" t="s">
        <v>248</v>
      </c>
      <c r="E191" s="80"/>
      <c r="F191" s="81"/>
    </row>
    <row r="192" spans="1:6">
      <c r="A192" s="11" t="s">
        <v>363</v>
      </c>
      <c r="B192" s="80"/>
      <c r="C192" s="81"/>
      <c r="D192" s="5" t="s">
        <v>363</v>
      </c>
      <c r="E192" s="80"/>
      <c r="F192" s="81"/>
    </row>
    <row r="193" spans="1:6">
      <c r="A193" s="11" t="s">
        <v>388</v>
      </c>
      <c r="B193" s="80"/>
      <c r="C193" s="81"/>
      <c r="D193" s="5" t="s">
        <v>388</v>
      </c>
      <c r="E193" s="80"/>
      <c r="F193" s="81"/>
    </row>
    <row r="194" spans="1:6">
      <c r="A194" s="11" t="s">
        <v>409</v>
      </c>
      <c r="B194" s="80"/>
      <c r="C194" s="81"/>
      <c r="D194" s="5" t="s">
        <v>409</v>
      </c>
      <c r="E194" s="80"/>
      <c r="F194" s="81"/>
    </row>
    <row r="195" spans="1:6">
      <c r="A195" s="11" t="s">
        <v>428</v>
      </c>
      <c r="B195" s="80"/>
      <c r="C195" s="81"/>
      <c r="D195" s="5" t="s">
        <v>428</v>
      </c>
      <c r="E195" s="80"/>
      <c r="F195" s="81"/>
    </row>
    <row r="196" spans="1:6">
      <c r="A196" s="11" t="s">
        <v>443</v>
      </c>
      <c r="B196" s="80"/>
      <c r="C196" s="81"/>
      <c r="D196" s="5" t="s">
        <v>443</v>
      </c>
      <c r="E196" s="80"/>
      <c r="F196" s="81"/>
    </row>
    <row r="197" spans="1:6">
      <c r="A197" s="11" t="s">
        <v>460</v>
      </c>
      <c r="B197" s="80"/>
      <c r="C197" s="81"/>
      <c r="D197" s="5" t="s">
        <v>460</v>
      </c>
      <c r="E197" s="80"/>
      <c r="F197" s="81"/>
    </row>
    <row r="198" spans="1:6">
      <c r="A198" s="11" t="s">
        <v>475</v>
      </c>
      <c r="B198" s="80"/>
      <c r="C198" s="81"/>
      <c r="D198" s="5" t="s">
        <v>475</v>
      </c>
      <c r="E198" s="80"/>
      <c r="F198" s="81"/>
    </row>
    <row r="199" spans="1:6">
      <c r="A199" s="11" t="s">
        <v>485</v>
      </c>
      <c r="B199" s="80"/>
      <c r="C199" s="81"/>
      <c r="D199" s="5" t="s">
        <v>485</v>
      </c>
      <c r="E199" s="80"/>
      <c r="F199" s="81"/>
    </row>
    <row r="200" spans="1:6">
      <c r="A200" s="11" t="s">
        <v>497</v>
      </c>
      <c r="B200" s="80"/>
      <c r="C200" s="81"/>
      <c r="D200" s="5" t="s">
        <v>497</v>
      </c>
      <c r="E200" s="80"/>
      <c r="F200" s="81"/>
    </row>
    <row r="201" spans="1:6">
      <c r="A201" s="11" t="s">
        <v>506</v>
      </c>
      <c r="B201" s="80"/>
      <c r="C201" s="81"/>
      <c r="D201" s="5" t="s">
        <v>506</v>
      </c>
      <c r="E201" s="80"/>
      <c r="F201" s="81"/>
    </row>
    <row r="202" spans="1:6">
      <c r="A202" s="11" t="s">
        <v>516</v>
      </c>
      <c r="B202" s="80"/>
      <c r="C202" s="81"/>
      <c r="D202" s="5" t="s">
        <v>516</v>
      </c>
      <c r="E202" s="80"/>
      <c r="F202" s="81"/>
    </row>
    <row r="203" spans="1:6">
      <c r="A203" s="11" t="s">
        <v>526</v>
      </c>
      <c r="B203" s="80"/>
      <c r="C203" s="81"/>
      <c r="D203" s="5" t="s">
        <v>526</v>
      </c>
      <c r="E203" s="80"/>
      <c r="F203" s="81"/>
    </row>
    <row r="204" spans="1:6">
      <c r="A204" s="11" t="s">
        <v>536</v>
      </c>
      <c r="B204" s="80"/>
      <c r="C204" s="81"/>
      <c r="D204" s="5" t="s">
        <v>536</v>
      </c>
      <c r="E204" s="80"/>
      <c r="F204" s="81"/>
    </row>
    <row r="205" spans="1:6">
      <c r="A205" s="11" t="s">
        <v>543</v>
      </c>
      <c r="B205" s="80"/>
      <c r="C205" s="81"/>
      <c r="D205" s="5" t="s">
        <v>543</v>
      </c>
      <c r="E205" s="80"/>
      <c r="F205" s="81"/>
    </row>
    <row r="206" spans="1:6">
      <c r="A206" s="11" t="s">
        <v>550</v>
      </c>
      <c r="B206" s="80"/>
      <c r="C206" s="81"/>
      <c r="D206" s="5" t="s">
        <v>550</v>
      </c>
      <c r="E206" s="80"/>
      <c r="F206" s="81"/>
    </row>
    <row r="207" spans="1:6">
      <c r="A207" s="11" t="s">
        <v>556</v>
      </c>
      <c r="B207" s="80"/>
      <c r="C207" s="81"/>
      <c r="D207" s="5" t="s">
        <v>556</v>
      </c>
      <c r="E207" s="80"/>
      <c r="F207" s="81"/>
    </row>
    <row r="208" spans="1:6">
      <c r="A208" s="11" t="s">
        <v>562</v>
      </c>
      <c r="B208" s="80"/>
      <c r="C208" s="81"/>
      <c r="D208" s="5" t="s">
        <v>562</v>
      </c>
      <c r="E208" s="80"/>
      <c r="F208" s="81"/>
    </row>
    <row r="209" spans="1:6">
      <c r="A209" s="11" t="s">
        <v>569</v>
      </c>
      <c r="B209" s="80"/>
      <c r="C209" s="81"/>
      <c r="D209" s="5" t="s">
        <v>569</v>
      </c>
      <c r="E209" s="80"/>
      <c r="F209" s="81"/>
    </row>
    <row r="210" spans="1:6">
      <c r="A210" s="11" t="s">
        <v>576</v>
      </c>
      <c r="B210" s="80"/>
      <c r="C210" s="81"/>
      <c r="D210" s="5" t="s">
        <v>576</v>
      </c>
      <c r="E210" s="80"/>
      <c r="F210" s="81"/>
    </row>
    <row r="211" spans="1:6">
      <c r="A211" s="11" t="s">
        <v>582</v>
      </c>
      <c r="B211" s="80"/>
      <c r="C211" s="81"/>
      <c r="D211" s="5" t="s">
        <v>582</v>
      </c>
      <c r="E211" s="80"/>
      <c r="F211" s="81"/>
    </row>
    <row r="212" spans="1:6">
      <c r="A212" s="11" t="s">
        <v>588</v>
      </c>
      <c r="B212" s="80"/>
      <c r="C212" s="81"/>
      <c r="D212" s="5" t="s">
        <v>588</v>
      </c>
      <c r="E212" s="80"/>
      <c r="F212" s="81"/>
    </row>
    <row r="213" spans="1:6">
      <c r="A213" s="11" t="s">
        <v>161</v>
      </c>
      <c r="B213" s="80"/>
      <c r="C213" s="81"/>
      <c r="D213" s="5" t="s">
        <v>161</v>
      </c>
      <c r="E213" s="80"/>
      <c r="F213" s="81"/>
    </row>
    <row r="214" spans="1:6">
      <c r="A214" s="11" t="s">
        <v>183</v>
      </c>
      <c r="B214" s="80"/>
      <c r="C214" s="81"/>
      <c r="D214" s="5" t="s">
        <v>183</v>
      </c>
      <c r="E214" s="80"/>
      <c r="F214" s="81"/>
    </row>
    <row r="215" spans="1:6">
      <c r="A215" s="11" t="s">
        <v>166</v>
      </c>
      <c r="B215" s="80"/>
      <c r="C215" s="81"/>
      <c r="D215" s="5" t="s">
        <v>166</v>
      </c>
      <c r="E215" s="80"/>
      <c r="F215" s="81"/>
    </row>
    <row r="216" spans="1:6">
      <c r="A216" s="11" t="s">
        <v>257</v>
      </c>
      <c r="B216" s="80"/>
      <c r="C216" s="81"/>
      <c r="D216" s="5" t="s">
        <v>257</v>
      </c>
      <c r="E216" s="80"/>
      <c r="F216" s="81"/>
    </row>
    <row r="217" spans="1:6">
      <c r="A217" s="11" t="s">
        <v>184</v>
      </c>
      <c r="B217" s="80"/>
      <c r="C217" s="81"/>
      <c r="D217" s="5" t="s">
        <v>184</v>
      </c>
      <c r="E217" s="80"/>
      <c r="F217" s="81"/>
    </row>
    <row r="218" spans="1:6">
      <c r="A218" s="11" t="s">
        <v>161</v>
      </c>
      <c r="B218" s="80"/>
      <c r="C218" s="81"/>
      <c r="D218" s="5" t="s">
        <v>161</v>
      </c>
      <c r="E218" s="80"/>
      <c r="F218" s="81"/>
    </row>
    <row r="219" spans="1:6">
      <c r="A219" s="11" t="s">
        <v>258</v>
      </c>
      <c r="B219" s="80"/>
      <c r="C219" s="81"/>
      <c r="D219" s="5" t="s">
        <v>258</v>
      </c>
      <c r="E219" s="80"/>
      <c r="F219" s="81"/>
    </row>
    <row r="220" spans="1:6">
      <c r="A220" s="11" t="s">
        <v>291</v>
      </c>
      <c r="B220" s="80"/>
      <c r="C220" s="81"/>
      <c r="D220" s="5" t="s">
        <v>291</v>
      </c>
      <c r="E220" s="80"/>
      <c r="F220" s="81"/>
    </row>
    <row r="221" spans="1:6">
      <c r="A221" s="11" t="s">
        <v>316</v>
      </c>
      <c r="B221" s="80"/>
      <c r="C221" s="81"/>
      <c r="D221" s="5" t="s">
        <v>316</v>
      </c>
      <c r="E221" s="80"/>
      <c r="F221" s="81"/>
    </row>
    <row r="222" spans="1:6">
      <c r="A222" s="11" t="s">
        <v>339</v>
      </c>
      <c r="B222" s="80"/>
      <c r="C222" s="81"/>
      <c r="D222" s="5" t="s">
        <v>339</v>
      </c>
      <c r="E222" s="80"/>
      <c r="F222" s="81"/>
    </row>
    <row r="223" spans="1:6">
      <c r="A223" s="11" t="s">
        <v>364</v>
      </c>
      <c r="B223" s="80"/>
      <c r="C223" s="81"/>
      <c r="D223" s="5" t="s">
        <v>364</v>
      </c>
      <c r="E223" s="80"/>
      <c r="F223" s="81"/>
    </row>
    <row r="224" spans="1:6">
      <c r="A224" s="11" t="s">
        <v>161</v>
      </c>
      <c r="B224" s="80"/>
      <c r="C224" s="81"/>
      <c r="D224" s="5" t="s">
        <v>161</v>
      </c>
      <c r="E224" s="80"/>
      <c r="F224" s="81"/>
    </row>
    <row r="225" spans="1:6">
      <c r="A225" s="11" t="s">
        <v>185</v>
      </c>
      <c r="B225" s="80"/>
      <c r="C225" s="81"/>
      <c r="D225" s="5" t="s">
        <v>185</v>
      </c>
      <c r="E225" s="80"/>
      <c r="F225" s="81"/>
    </row>
    <row r="226" spans="1:6">
      <c r="A226" s="11" t="s">
        <v>259</v>
      </c>
      <c r="B226" s="80"/>
      <c r="C226" s="81"/>
      <c r="D226" s="5" t="s">
        <v>259</v>
      </c>
      <c r="E226" s="80"/>
      <c r="F226" s="81"/>
    </row>
    <row r="227" spans="1:6">
      <c r="A227" s="11" t="s">
        <v>292</v>
      </c>
      <c r="B227" s="80"/>
      <c r="C227" s="81"/>
      <c r="D227" s="5" t="s">
        <v>292</v>
      </c>
      <c r="E227" s="80"/>
      <c r="F227" s="81"/>
    </row>
    <row r="228" spans="1:6">
      <c r="A228" s="11" t="s">
        <v>317</v>
      </c>
      <c r="B228" s="80"/>
      <c r="C228" s="81"/>
      <c r="D228" s="5" t="s">
        <v>317</v>
      </c>
      <c r="E228" s="80"/>
      <c r="F228" s="81"/>
    </row>
    <row r="229" spans="1:6">
      <c r="A229" s="11" t="s">
        <v>340</v>
      </c>
      <c r="B229" s="80"/>
      <c r="C229" s="81"/>
      <c r="D229" s="5" t="s">
        <v>340</v>
      </c>
      <c r="E229" s="80"/>
      <c r="F229" s="81"/>
    </row>
    <row r="230" spans="1:6">
      <c r="A230" s="11" t="s">
        <v>186</v>
      </c>
      <c r="B230" s="80"/>
      <c r="C230" s="81"/>
      <c r="D230" s="5" t="s">
        <v>186</v>
      </c>
      <c r="E230" s="80"/>
      <c r="F230" s="81"/>
    </row>
    <row r="231" spans="1:6">
      <c r="A231" s="11" t="s">
        <v>187</v>
      </c>
      <c r="B231" s="80"/>
      <c r="C231" s="81"/>
      <c r="D231" s="5" t="s">
        <v>187</v>
      </c>
      <c r="E231" s="80"/>
      <c r="F231" s="81"/>
    </row>
    <row r="232" spans="1:6">
      <c r="A232" s="11" t="s">
        <v>188</v>
      </c>
      <c r="B232" s="80"/>
      <c r="C232" s="81"/>
      <c r="D232" s="5" t="s">
        <v>188</v>
      </c>
      <c r="E232" s="80"/>
      <c r="F232" s="81"/>
    </row>
    <row r="233" spans="1:6">
      <c r="A233" s="11" t="s">
        <v>189</v>
      </c>
      <c r="B233" s="80"/>
      <c r="C233" s="81"/>
      <c r="D233" s="5" t="s">
        <v>189</v>
      </c>
      <c r="E233" s="80"/>
      <c r="F233" s="81"/>
    </row>
    <row r="234" spans="1:6">
      <c r="A234" s="11" t="s">
        <v>190</v>
      </c>
      <c r="B234" s="80"/>
      <c r="C234" s="81"/>
      <c r="D234" s="5" t="s">
        <v>190</v>
      </c>
      <c r="E234" s="80"/>
      <c r="F234" s="81"/>
    </row>
    <row r="235" spans="1:6">
      <c r="A235" s="11"/>
      <c r="B235" s="80"/>
      <c r="C235" s="81"/>
      <c r="D235" s="5"/>
      <c r="E235" s="80"/>
      <c r="F235" s="81"/>
    </row>
    <row r="236" spans="1:6">
      <c r="A236" s="11" t="s">
        <v>191</v>
      </c>
      <c r="B236" s="80"/>
      <c r="C236" s="81"/>
      <c r="D236" s="5" t="s">
        <v>191</v>
      </c>
      <c r="E236" s="80"/>
      <c r="F236" s="81"/>
    </row>
    <row r="237" spans="1:6">
      <c r="A237" s="11" t="s">
        <v>260</v>
      </c>
      <c r="B237" s="80"/>
      <c r="C237" s="81"/>
      <c r="D237" s="5" t="s">
        <v>260</v>
      </c>
      <c r="E237" s="80"/>
      <c r="F237" s="81"/>
    </row>
    <row r="238" spans="1:6">
      <c r="A238" s="11" t="s">
        <v>293</v>
      </c>
      <c r="B238" s="80"/>
      <c r="C238" s="81"/>
      <c r="D238" s="5" t="s">
        <v>293</v>
      </c>
      <c r="E238" s="80"/>
      <c r="F238" s="81"/>
    </row>
    <row r="239" spans="1:6">
      <c r="A239" s="11" t="s">
        <v>318</v>
      </c>
      <c r="B239" s="80"/>
      <c r="C239" s="81"/>
      <c r="D239" s="5" t="s">
        <v>318</v>
      </c>
      <c r="E239" s="80"/>
      <c r="F239" s="81"/>
    </row>
    <row r="240" spans="1:6">
      <c r="A240" s="11" t="s">
        <v>341</v>
      </c>
      <c r="B240" s="80"/>
      <c r="C240" s="81"/>
      <c r="D240" s="5" t="s">
        <v>341</v>
      </c>
      <c r="E240" s="80"/>
      <c r="F240" s="81"/>
    </row>
    <row r="241" spans="1:6">
      <c r="A241" s="11" t="s">
        <v>365</v>
      </c>
      <c r="B241" s="80"/>
      <c r="C241" s="81"/>
      <c r="D241" s="5" t="s">
        <v>365</v>
      </c>
      <c r="E241" s="80"/>
      <c r="F241" s="81"/>
    </row>
    <row r="242" spans="1:6">
      <c r="A242" s="11" t="s">
        <v>389</v>
      </c>
      <c r="B242" s="80"/>
      <c r="C242" s="81"/>
      <c r="D242" s="5" t="s">
        <v>389</v>
      </c>
      <c r="E242" s="80"/>
      <c r="F242" s="81"/>
    </row>
    <row r="243" spans="1:6">
      <c r="A243" s="11" t="s">
        <v>410</v>
      </c>
      <c r="B243" s="80"/>
      <c r="C243" s="81"/>
      <c r="D243" s="5" t="s">
        <v>410</v>
      </c>
      <c r="E243" s="80"/>
      <c r="F243" s="81"/>
    </row>
    <row r="244" spans="1:6">
      <c r="A244" s="11" t="s">
        <v>429</v>
      </c>
      <c r="B244" s="80"/>
      <c r="C244" s="81"/>
      <c r="D244" s="5" t="s">
        <v>429</v>
      </c>
      <c r="E244" s="80"/>
      <c r="F244" s="81"/>
    </row>
    <row r="245" spans="1:6">
      <c r="A245" s="11" t="s">
        <v>444</v>
      </c>
      <c r="B245" s="80"/>
      <c r="C245" s="81"/>
      <c r="D245" s="5" t="s">
        <v>444</v>
      </c>
      <c r="E245" s="80"/>
      <c r="F245" s="81"/>
    </row>
    <row r="246" spans="1:6">
      <c r="A246" s="11" t="s">
        <v>461</v>
      </c>
      <c r="B246" s="80"/>
      <c r="C246" s="81"/>
      <c r="D246" s="5" t="s">
        <v>461</v>
      </c>
      <c r="E246" s="80"/>
      <c r="F246" s="81"/>
    </row>
    <row r="247" spans="1:6">
      <c r="A247" s="11">
        <v>703</v>
      </c>
      <c r="B247" s="80"/>
      <c r="C247" s="81"/>
      <c r="D247" s="5">
        <v>703</v>
      </c>
      <c r="E247" s="80"/>
      <c r="F247" s="81"/>
    </row>
    <row r="248" spans="1:6">
      <c r="A248" s="11">
        <v>2693</v>
      </c>
      <c r="B248" s="80"/>
      <c r="C248" s="81"/>
      <c r="D248" s="5">
        <v>2693</v>
      </c>
      <c r="E248" s="80"/>
      <c r="F248" s="81"/>
    </row>
    <row r="249" spans="1:6">
      <c r="A249" s="11">
        <v>6404</v>
      </c>
      <c r="B249" s="80"/>
      <c r="C249" s="81"/>
      <c r="D249" s="5">
        <v>6404</v>
      </c>
      <c r="E249" s="80"/>
      <c r="F249" s="81"/>
    </row>
    <row r="250" spans="1:6">
      <c r="A250" s="11" t="s">
        <v>507</v>
      </c>
      <c r="B250" s="80"/>
      <c r="C250" s="81"/>
      <c r="D250" s="5" t="s">
        <v>507</v>
      </c>
      <c r="E250" s="80"/>
      <c r="F250" s="81"/>
    </row>
    <row r="251" spans="1:6">
      <c r="A251" s="11" t="s">
        <v>517</v>
      </c>
      <c r="B251" s="80"/>
      <c r="C251" s="81"/>
      <c r="D251" s="5" t="s">
        <v>517</v>
      </c>
      <c r="E251" s="80"/>
      <c r="F251" s="81"/>
    </row>
    <row r="252" spans="1:6">
      <c r="A252" s="11" t="s">
        <v>527</v>
      </c>
      <c r="B252" s="80"/>
      <c r="C252" s="81"/>
      <c r="D252" s="5" t="s">
        <v>527</v>
      </c>
      <c r="E252" s="80"/>
      <c r="F252" s="81"/>
    </row>
    <row r="253" spans="1:6">
      <c r="A253" s="11" t="s">
        <v>537</v>
      </c>
      <c r="B253" s="80"/>
      <c r="C253" s="81"/>
      <c r="D253" s="5" t="s">
        <v>537</v>
      </c>
      <c r="E253" s="80"/>
      <c r="F253" s="81"/>
    </row>
    <row r="254" spans="1:6">
      <c r="A254" s="11" t="s">
        <v>544</v>
      </c>
      <c r="B254" s="80"/>
      <c r="C254" s="81"/>
      <c r="D254" s="5" t="s">
        <v>544</v>
      </c>
      <c r="E254" s="80"/>
      <c r="F254" s="81"/>
    </row>
    <row r="255" spans="1:6">
      <c r="A255" s="11">
        <v>147</v>
      </c>
      <c r="B255" s="80"/>
      <c r="C255" s="81"/>
      <c r="D255" s="5">
        <v>147</v>
      </c>
      <c r="E255" s="80"/>
      <c r="F255" s="81"/>
    </row>
    <row r="256" spans="1:6">
      <c r="A256" s="11">
        <v>95</v>
      </c>
      <c r="B256" s="80"/>
      <c r="C256" s="81"/>
      <c r="D256" s="5">
        <v>95</v>
      </c>
      <c r="E256" s="80"/>
      <c r="F256" s="81"/>
    </row>
    <row r="257" spans="1:6">
      <c r="A257" s="11" t="s">
        <v>563</v>
      </c>
      <c r="B257" s="80"/>
      <c r="C257" s="81"/>
      <c r="D257" s="5" t="s">
        <v>563</v>
      </c>
      <c r="E257" s="80"/>
      <c r="F257" s="81"/>
    </row>
    <row r="258" spans="1:6">
      <c r="A258" s="11" t="s">
        <v>570</v>
      </c>
      <c r="B258" s="80"/>
      <c r="C258" s="81"/>
      <c r="D258" s="5" t="s">
        <v>570</v>
      </c>
      <c r="E258" s="80"/>
      <c r="F258" s="81"/>
    </row>
    <row r="259" spans="1:6">
      <c r="A259" s="11" t="s">
        <v>577</v>
      </c>
      <c r="B259" s="80"/>
      <c r="C259" s="81"/>
      <c r="D259" s="5" t="s">
        <v>577</v>
      </c>
      <c r="E259" s="80"/>
      <c r="F259" s="81"/>
    </row>
    <row r="260" spans="1:6">
      <c r="A260" s="11" t="s">
        <v>583</v>
      </c>
      <c r="B260" s="80"/>
      <c r="C260" s="81"/>
      <c r="D260" s="5" t="s">
        <v>583</v>
      </c>
      <c r="E260" s="80"/>
      <c r="F260" s="81"/>
    </row>
    <row r="261" spans="1:6">
      <c r="A261" s="11" t="s">
        <v>589</v>
      </c>
      <c r="B261" s="80"/>
      <c r="C261" s="81"/>
      <c r="D261" s="5" t="s">
        <v>589</v>
      </c>
      <c r="E261" s="80"/>
      <c r="F261" s="81"/>
    </row>
    <row r="262" spans="1:6">
      <c r="A262" s="11" t="s">
        <v>595</v>
      </c>
      <c r="B262" s="80"/>
      <c r="C262" s="81"/>
      <c r="D262" s="5" t="s">
        <v>595</v>
      </c>
      <c r="E262" s="80"/>
      <c r="F262" s="81"/>
    </row>
    <row r="263" spans="1:6">
      <c r="A263" s="11" t="s">
        <v>600</v>
      </c>
      <c r="B263" s="80"/>
      <c r="C263" s="81"/>
      <c r="D263" s="5" t="s">
        <v>600</v>
      </c>
      <c r="E263" s="80"/>
      <c r="F263" s="81"/>
    </row>
    <row r="264" spans="1:6">
      <c r="A264" s="11" t="s">
        <v>605</v>
      </c>
      <c r="B264" s="80"/>
      <c r="C264" s="81"/>
      <c r="D264" s="5" t="s">
        <v>605</v>
      </c>
      <c r="E264" s="80"/>
      <c r="F264" s="81"/>
    </row>
    <row r="265" spans="1:6">
      <c r="A265" s="11" t="s">
        <v>610</v>
      </c>
      <c r="B265" s="80"/>
      <c r="C265" s="81"/>
      <c r="D265" s="5" t="s">
        <v>610</v>
      </c>
      <c r="E265" s="80"/>
      <c r="F265" s="81"/>
    </row>
    <row r="266" spans="1:6">
      <c r="A266" s="11" t="s">
        <v>615</v>
      </c>
      <c r="B266" s="80"/>
      <c r="C266" s="81"/>
      <c r="D266" s="5" t="s">
        <v>615</v>
      </c>
      <c r="E266" s="80"/>
      <c r="F266" s="81"/>
    </row>
    <row r="267" spans="1:6">
      <c r="A267" s="11" t="s">
        <v>192</v>
      </c>
      <c r="B267" s="80"/>
      <c r="C267" s="81"/>
      <c r="D267" s="5" t="s">
        <v>192</v>
      </c>
      <c r="E267" s="80"/>
      <c r="F267" s="81"/>
    </row>
    <row r="268" spans="1:6">
      <c r="A268" s="11" t="s">
        <v>193</v>
      </c>
      <c r="B268" s="80"/>
      <c r="C268" s="81"/>
      <c r="D268" s="5" t="s">
        <v>193</v>
      </c>
      <c r="E268" s="80"/>
      <c r="F268" s="81"/>
    </row>
    <row r="269" spans="1:6">
      <c r="A269" s="11" t="s">
        <v>194</v>
      </c>
      <c r="B269" s="80"/>
      <c r="C269" s="81"/>
      <c r="D269" s="5" t="s">
        <v>194</v>
      </c>
      <c r="E269" s="80"/>
      <c r="F269" s="81"/>
    </row>
    <row r="270" spans="1:6">
      <c r="A270" s="11" t="s">
        <v>195</v>
      </c>
      <c r="B270" s="80"/>
      <c r="C270" s="81"/>
      <c r="D270" s="5" t="s">
        <v>195</v>
      </c>
      <c r="E270" s="80"/>
      <c r="F270" s="81"/>
    </row>
    <row r="271" spans="1:6">
      <c r="A271" s="11" t="s">
        <v>196</v>
      </c>
      <c r="B271" s="80"/>
      <c r="C271" s="81"/>
      <c r="D271" s="5" t="s">
        <v>196</v>
      </c>
      <c r="E271" s="80"/>
      <c r="F271" s="81"/>
    </row>
    <row r="272" spans="1:6">
      <c r="A272" s="11" t="s">
        <v>197</v>
      </c>
      <c r="B272" s="80"/>
      <c r="C272" s="81"/>
      <c r="D272" s="5" t="s">
        <v>197</v>
      </c>
      <c r="E272" s="80"/>
      <c r="F272" s="81"/>
    </row>
    <row r="273" spans="1:6">
      <c r="A273" s="11" t="s">
        <v>198</v>
      </c>
      <c r="B273" s="80"/>
      <c r="C273" s="81"/>
      <c r="D273" s="5" t="s">
        <v>198</v>
      </c>
      <c r="E273" s="80"/>
      <c r="F273" s="81"/>
    </row>
    <row r="274" spans="1:6">
      <c r="A274" s="11" t="s">
        <v>199</v>
      </c>
      <c r="B274" s="80"/>
      <c r="C274" s="81"/>
      <c r="D274" s="5" t="s">
        <v>199</v>
      </c>
      <c r="E274" s="80"/>
      <c r="F274" s="81"/>
    </row>
    <row r="275" spans="1:6">
      <c r="A275" s="11" t="s">
        <v>200</v>
      </c>
      <c r="B275" s="80"/>
      <c r="C275" s="81"/>
      <c r="D275" s="5" t="s">
        <v>200</v>
      </c>
      <c r="E275" s="80"/>
      <c r="F275" s="81"/>
    </row>
    <row r="276" spans="1:6">
      <c r="A276" s="11" t="s">
        <v>201</v>
      </c>
      <c r="B276" s="80"/>
      <c r="C276" s="81"/>
      <c r="D276" s="5" t="s">
        <v>201</v>
      </c>
      <c r="E276" s="80"/>
      <c r="F276" s="81"/>
    </row>
    <row r="277" spans="1:6">
      <c r="A277" s="11" t="s">
        <v>202</v>
      </c>
      <c r="B277" s="80"/>
      <c r="C277" s="81"/>
      <c r="D277" s="5" t="s">
        <v>202</v>
      </c>
      <c r="E277" s="80"/>
      <c r="F277" s="81"/>
    </row>
    <row r="278" spans="1:6">
      <c r="A278" s="18" t="s">
        <v>261</v>
      </c>
      <c r="B278" s="80"/>
      <c r="C278" s="81"/>
      <c r="D278" s="23" t="s">
        <v>261</v>
      </c>
      <c r="E278" s="80"/>
      <c r="F278" s="81"/>
    </row>
    <row r="279" spans="1:6">
      <c r="A279" s="11" t="s">
        <v>203</v>
      </c>
      <c r="B279" s="80"/>
      <c r="C279" s="81"/>
      <c r="D279" s="5" t="s">
        <v>203</v>
      </c>
      <c r="E279" s="80"/>
      <c r="F279" s="81"/>
    </row>
    <row r="280" spans="1:6">
      <c r="A280" s="11" t="s">
        <v>204</v>
      </c>
      <c r="B280" s="80"/>
      <c r="C280" s="81"/>
      <c r="D280" s="5" t="s">
        <v>204</v>
      </c>
      <c r="E280" s="80"/>
      <c r="F280" s="81"/>
    </row>
    <row r="281" spans="1:6">
      <c r="A281" s="11" t="s">
        <v>205</v>
      </c>
      <c r="B281" s="80"/>
      <c r="C281" s="81"/>
      <c r="D281" s="5" t="s">
        <v>205</v>
      </c>
      <c r="E281" s="80"/>
      <c r="F281" s="81"/>
    </row>
    <row r="282" spans="1:6">
      <c r="A282" s="11" t="s">
        <v>206</v>
      </c>
      <c r="B282" s="80"/>
      <c r="C282" s="81"/>
      <c r="D282" s="5" t="s">
        <v>206</v>
      </c>
      <c r="E282" s="80"/>
      <c r="F282" s="81"/>
    </row>
    <row r="283" spans="1:6">
      <c r="A283" s="11">
        <v>15</v>
      </c>
      <c r="B283" s="80"/>
      <c r="C283" s="81"/>
      <c r="D283" s="5">
        <v>15</v>
      </c>
      <c r="E283" s="80"/>
      <c r="F283" s="81"/>
    </row>
    <row r="284" spans="1:6">
      <c r="A284" s="11">
        <v>23</v>
      </c>
      <c r="B284" s="80"/>
      <c r="C284" s="81"/>
      <c r="D284" s="5">
        <v>23</v>
      </c>
      <c r="E284" s="80"/>
      <c r="F284" s="81"/>
    </row>
    <row r="285" spans="1:6">
      <c r="A285" s="11" t="s">
        <v>207</v>
      </c>
      <c r="B285" s="80"/>
      <c r="C285" s="81"/>
      <c r="D285" s="5" t="s">
        <v>207</v>
      </c>
      <c r="E285" s="80"/>
      <c r="F285" s="81"/>
    </row>
    <row r="286" spans="1:6">
      <c r="A286" s="11" t="s">
        <v>161</v>
      </c>
      <c r="B286" s="80"/>
      <c r="C286" s="81"/>
      <c r="D286" s="5" t="s">
        <v>161</v>
      </c>
      <c r="E286" s="80"/>
      <c r="F286" s="81"/>
    </row>
    <row r="287" spans="1:6">
      <c r="A287" s="11" t="s">
        <v>249</v>
      </c>
      <c r="B287" s="80"/>
      <c r="C287" s="81"/>
      <c r="D287" s="5" t="s">
        <v>249</v>
      </c>
      <c r="E287" s="80"/>
      <c r="F287" s="81"/>
    </row>
    <row r="288" spans="1:6">
      <c r="A288" s="11" t="s">
        <v>248</v>
      </c>
      <c r="B288" s="80"/>
      <c r="C288" s="81"/>
      <c r="D288" s="5" t="s">
        <v>248</v>
      </c>
      <c r="E288" s="80"/>
      <c r="F288" s="81"/>
    </row>
    <row r="289" spans="1:6">
      <c r="A289" s="11" t="s">
        <v>196</v>
      </c>
      <c r="B289" s="80"/>
      <c r="C289" s="81"/>
      <c r="D289" s="5" t="s">
        <v>196</v>
      </c>
      <c r="E289" s="80"/>
      <c r="F289" s="81"/>
    </row>
    <row r="290" spans="1:6">
      <c r="A290" s="11" t="s">
        <v>251</v>
      </c>
      <c r="B290" s="80"/>
      <c r="C290" s="81"/>
      <c r="D290" s="5" t="s">
        <v>251</v>
      </c>
      <c r="E290" s="80"/>
      <c r="F290" s="81"/>
    </row>
    <row r="291" spans="1:6">
      <c r="A291" s="11" t="s">
        <v>311</v>
      </c>
      <c r="B291" s="80"/>
      <c r="C291" s="81"/>
      <c r="D291" s="5" t="s">
        <v>311</v>
      </c>
      <c r="E291" s="80"/>
      <c r="F291" s="81"/>
    </row>
    <row r="292" spans="1:6">
      <c r="A292" s="11" t="s">
        <v>285</v>
      </c>
      <c r="B292" s="80"/>
      <c r="C292" s="81"/>
      <c r="D292" s="5" t="s">
        <v>285</v>
      </c>
      <c r="E292" s="80"/>
      <c r="F292" s="81"/>
    </row>
    <row r="293" spans="1:6">
      <c r="A293" s="11" t="s">
        <v>430</v>
      </c>
      <c r="B293" s="80"/>
      <c r="C293" s="81"/>
      <c r="D293" s="5" t="s">
        <v>430</v>
      </c>
      <c r="E293" s="80"/>
      <c r="F293" s="81"/>
    </row>
    <row r="294" spans="1:6">
      <c r="A294" s="11" t="s">
        <v>208</v>
      </c>
      <c r="B294" s="80"/>
      <c r="C294" s="81"/>
      <c r="D294" s="5" t="s">
        <v>208</v>
      </c>
      <c r="E294" s="80"/>
      <c r="F294" s="81"/>
    </row>
    <row r="295" spans="1:6">
      <c r="A295" s="11" t="s">
        <v>262</v>
      </c>
      <c r="B295" s="80"/>
      <c r="C295" s="81"/>
      <c r="D295" s="5" t="s">
        <v>262</v>
      </c>
      <c r="E295" s="80"/>
      <c r="F295" s="81"/>
    </row>
    <row r="296" spans="1:6">
      <c r="A296" s="11" t="s">
        <v>294</v>
      </c>
      <c r="B296" s="80"/>
      <c r="C296" s="81"/>
      <c r="D296" s="5" t="s">
        <v>294</v>
      </c>
      <c r="E296" s="80"/>
      <c r="F296" s="81"/>
    </row>
    <row r="297" spans="1:6">
      <c r="A297" s="11" t="s">
        <v>319</v>
      </c>
      <c r="B297" s="80"/>
      <c r="C297" s="81"/>
      <c r="D297" s="5" t="s">
        <v>319</v>
      </c>
      <c r="E297" s="80"/>
      <c r="F297" s="81"/>
    </row>
    <row r="298" spans="1:6">
      <c r="A298" s="11" t="s">
        <v>342</v>
      </c>
      <c r="B298" s="80"/>
      <c r="C298" s="81"/>
      <c r="D298" s="5" t="s">
        <v>342</v>
      </c>
      <c r="E298" s="80"/>
      <c r="F298" s="81"/>
    </row>
    <row r="299" spans="1:6">
      <c r="A299" s="11" t="s">
        <v>366</v>
      </c>
      <c r="B299" s="80"/>
      <c r="C299" s="81"/>
      <c r="D299" s="5" t="s">
        <v>366</v>
      </c>
      <c r="E299" s="80"/>
      <c r="F299" s="81"/>
    </row>
    <row r="300" spans="1:6">
      <c r="A300" s="11" t="s">
        <v>390</v>
      </c>
      <c r="B300" s="80"/>
      <c r="C300" s="81"/>
      <c r="D300" s="5" t="s">
        <v>390</v>
      </c>
      <c r="E300" s="80"/>
      <c r="F300" s="81"/>
    </row>
    <row r="301" spans="1:6">
      <c r="A301" s="11" t="s">
        <v>411</v>
      </c>
      <c r="B301" s="80"/>
      <c r="C301" s="81"/>
      <c r="D301" s="5" t="s">
        <v>411</v>
      </c>
      <c r="E301" s="80"/>
      <c r="F301" s="81"/>
    </row>
    <row r="302" spans="1:6">
      <c r="A302" s="11" t="s">
        <v>431</v>
      </c>
      <c r="B302" s="80"/>
      <c r="C302" s="81"/>
      <c r="D302" s="5" t="s">
        <v>431</v>
      </c>
      <c r="E302" s="80"/>
      <c r="F302" s="81"/>
    </row>
    <row r="303" spans="1:6">
      <c r="A303" s="11" t="s">
        <v>445</v>
      </c>
      <c r="B303" s="80"/>
      <c r="C303" s="81"/>
      <c r="D303" s="5" t="s">
        <v>445</v>
      </c>
      <c r="E303" s="80"/>
      <c r="F303" s="81"/>
    </row>
    <row r="304" spans="1:6">
      <c r="A304" s="11" t="s">
        <v>462</v>
      </c>
      <c r="B304" s="80"/>
      <c r="C304" s="81"/>
      <c r="D304" s="5" t="s">
        <v>462</v>
      </c>
      <c r="E304" s="80"/>
      <c r="F304" s="81"/>
    </row>
    <row r="305" spans="1:6">
      <c r="A305" s="11" t="s">
        <v>249</v>
      </c>
      <c r="B305" s="80"/>
      <c r="C305" s="81"/>
      <c r="D305" s="5" t="s">
        <v>249</v>
      </c>
      <c r="E305" s="80"/>
      <c r="F305" s="81"/>
    </row>
    <row r="306" spans="1:6">
      <c r="A306" s="11" t="s">
        <v>248</v>
      </c>
      <c r="B306" s="80"/>
      <c r="C306" s="81"/>
      <c r="D306" s="5" t="s">
        <v>248</v>
      </c>
      <c r="E306" s="80"/>
      <c r="F306" s="81"/>
    </row>
    <row r="307" spans="1:6">
      <c r="A307" s="11" t="s">
        <v>196</v>
      </c>
      <c r="B307" s="80"/>
      <c r="C307" s="81"/>
      <c r="D307" s="5" t="s">
        <v>196</v>
      </c>
      <c r="E307" s="80"/>
      <c r="F307" s="81"/>
    </row>
    <row r="308" spans="1:6">
      <c r="A308" s="11" t="s">
        <v>279</v>
      </c>
      <c r="B308" s="80"/>
      <c r="C308" s="81"/>
      <c r="D308" s="5" t="s">
        <v>279</v>
      </c>
      <c r="E308" s="80"/>
      <c r="F308" s="81"/>
    </row>
    <row r="309" spans="1:6">
      <c r="A309" s="11" t="s">
        <v>518</v>
      </c>
      <c r="B309" s="80"/>
      <c r="C309" s="81"/>
      <c r="D309" s="5" t="s">
        <v>518</v>
      </c>
      <c r="E309" s="80"/>
      <c r="F309" s="81"/>
    </row>
    <row r="310" spans="1:6">
      <c r="A310" s="11" t="s">
        <v>307</v>
      </c>
      <c r="B310" s="80"/>
      <c r="C310" s="81"/>
      <c r="D310" s="5" t="s">
        <v>307</v>
      </c>
      <c r="E310" s="80"/>
      <c r="F310" s="81"/>
    </row>
    <row r="311" spans="1:6">
      <c r="A311" s="11" t="s">
        <v>538</v>
      </c>
      <c r="B311" s="80"/>
      <c r="C311" s="81"/>
      <c r="D311" s="5" t="s">
        <v>538</v>
      </c>
      <c r="E311" s="80"/>
      <c r="F311" s="81"/>
    </row>
    <row r="312" spans="1:6">
      <c r="A312" s="11" t="s">
        <v>545</v>
      </c>
      <c r="B312" s="80"/>
      <c r="C312" s="81"/>
      <c r="D312" s="5" t="s">
        <v>545</v>
      </c>
      <c r="E312" s="80"/>
      <c r="F312" s="81"/>
    </row>
    <row r="313" spans="1:6">
      <c r="A313" s="11" t="s">
        <v>438</v>
      </c>
      <c r="B313" s="80"/>
      <c r="C313" s="81"/>
      <c r="D313" s="5" t="s">
        <v>438</v>
      </c>
      <c r="E313" s="80"/>
      <c r="F313" s="81"/>
    </row>
    <row r="314" spans="1:6">
      <c r="A314" s="11" t="s">
        <v>470</v>
      </c>
      <c r="B314" s="80"/>
      <c r="C314" s="81"/>
      <c r="D314" s="5" t="s">
        <v>470</v>
      </c>
      <c r="E314" s="80"/>
      <c r="F314" s="81"/>
    </row>
    <row r="315" spans="1:6">
      <c r="A315" s="11" t="s">
        <v>291</v>
      </c>
      <c r="B315" s="80"/>
      <c r="C315" s="81"/>
      <c r="D315" s="5" t="s">
        <v>291</v>
      </c>
      <c r="E315" s="80"/>
      <c r="F315" s="81"/>
    </row>
    <row r="316" spans="1:6">
      <c r="A316" s="11" t="s">
        <v>571</v>
      </c>
      <c r="B316" s="80"/>
      <c r="C316" s="81"/>
      <c r="D316" s="5" t="s">
        <v>571</v>
      </c>
      <c r="E316" s="80"/>
      <c r="F316" s="81"/>
    </row>
    <row r="317" spans="1:6">
      <c r="A317" s="11" t="s">
        <v>578</v>
      </c>
      <c r="B317" s="80"/>
      <c r="C317" s="81"/>
      <c r="D317" s="5" t="s">
        <v>578</v>
      </c>
      <c r="E317" s="80"/>
      <c r="F317" s="81"/>
    </row>
    <row r="318" spans="1:6">
      <c r="A318" s="11" t="s">
        <v>584</v>
      </c>
      <c r="B318" s="80"/>
      <c r="C318" s="81"/>
      <c r="D318" s="5" t="s">
        <v>584</v>
      </c>
      <c r="E318" s="80"/>
      <c r="F318" s="81"/>
    </row>
    <row r="319" spans="1:6">
      <c r="A319" s="11" t="s">
        <v>590</v>
      </c>
      <c r="B319" s="80"/>
      <c r="C319" s="81"/>
      <c r="D319" s="5" t="s">
        <v>590</v>
      </c>
      <c r="E319" s="80"/>
      <c r="F319" s="81"/>
    </row>
    <row r="320" spans="1:6">
      <c r="A320" s="11" t="s">
        <v>596</v>
      </c>
      <c r="B320" s="80"/>
      <c r="C320" s="81"/>
      <c r="D320" s="5" t="s">
        <v>596</v>
      </c>
      <c r="E320" s="80"/>
      <c r="F320" s="81"/>
    </row>
    <row r="321" spans="1:6">
      <c r="A321" s="11" t="s">
        <v>601</v>
      </c>
      <c r="B321" s="80"/>
      <c r="C321" s="81"/>
      <c r="D321" s="5" t="s">
        <v>601</v>
      </c>
      <c r="E321" s="80"/>
      <c r="F321" s="81"/>
    </row>
    <row r="322" spans="1:6">
      <c r="A322" s="11" t="s">
        <v>606</v>
      </c>
      <c r="B322" s="80"/>
      <c r="C322" s="81"/>
      <c r="D322" s="5" t="s">
        <v>606</v>
      </c>
      <c r="E322" s="80"/>
      <c r="F322" s="81"/>
    </row>
    <row r="323" spans="1:6">
      <c r="A323" s="11" t="s">
        <v>611</v>
      </c>
      <c r="B323" s="80"/>
      <c r="C323" s="81"/>
      <c r="D323" s="5" t="s">
        <v>611</v>
      </c>
      <c r="E323" s="80"/>
      <c r="F323" s="81"/>
    </row>
    <row r="324" spans="1:6">
      <c r="A324" s="11" t="s">
        <v>616</v>
      </c>
      <c r="B324" s="80"/>
      <c r="C324" s="81"/>
      <c r="D324" s="5" t="s">
        <v>616</v>
      </c>
      <c r="E324" s="80"/>
      <c r="F324" s="81"/>
    </row>
    <row r="325" spans="1:6">
      <c r="A325" s="11" t="s">
        <v>619</v>
      </c>
      <c r="B325" s="80"/>
      <c r="C325" s="81"/>
      <c r="D325" s="5" t="s">
        <v>619</v>
      </c>
      <c r="E325" s="80"/>
      <c r="F325" s="81"/>
    </row>
    <row r="326" spans="1:6">
      <c r="A326" s="11" t="s">
        <v>623</v>
      </c>
      <c r="B326" s="80"/>
      <c r="C326" s="81"/>
      <c r="D326" s="5" t="s">
        <v>623</v>
      </c>
      <c r="E326" s="80"/>
      <c r="F326" s="81"/>
    </row>
    <row r="327" spans="1:6">
      <c r="A327" s="11" t="s">
        <v>626</v>
      </c>
      <c r="B327" s="80"/>
      <c r="C327" s="81"/>
      <c r="D327" s="5" t="s">
        <v>626</v>
      </c>
      <c r="E327" s="80"/>
      <c r="F327" s="81"/>
    </row>
    <row r="328" spans="1:6">
      <c r="A328" s="11" t="s">
        <v>629</v>
      </c>
      <c r="B328" s="80"/>
      <c r="C328" s="81"/>
      <c r="D328" s="5" t="s">
        <v>629</v>
      </c>
      <c r="E328" s="80"/>
      <c r="F328" s="81"/>
    </row>
    <row r="329" spans="1:6">
      <c r="A329" s="11" t="s">
        <v>632</v>
      </c>
      <c r="B329" s="80"/>
      <c r="C329" s="81"/>
      <c r="D329" s="5" t="s">
        <v>632</v>
      </c>
      <c r="E329" s="80"/>
      <c r="F329" s="81"/>
    </row>
    <row r="330" spans="1:6">
      <c r="A330" s="11">
        <v>21</v>
      </c>
      <c r="B330" s="80"/>
      <c r="C330" s="81"/>
      <c r="D330" s="5">
        <v>21</v>
      </c>
      <c r="E330" s="80"/>
      <c r="F330" s="81"/>
    </row>
    <row r="331" spans="1:6">
      <c r="A331" s="11" t="s">
        <v>636</v>
      </c>
      <c r="B331" s="80"/>
      <c r="C331" s="81"/>
      <c r="D331" s="5" t="s">
        <v>636</v>
      </c>
      <c r="E331" s="80"/>
      <c r="F331" s="81"/>
    </row>
    <row r="332" spans="1:6">
      <c r="A332" s="11" t="s">
        <v>638</v>
      </c>
      <c r="B332" s="80"/>
      <c r="C332" s="81"/>
      <c r="D332" s="5" t="s">
        <v>638</v>
      </c>
      <c r="E332" s="80"/>
      <c r="F332" s="81"/>
    </row>
    <row r="333" spans="1:6">
      <c r="A333" s="11" t="s">
        <v>641</v>
      </c>
      <c r="B333" s="80"/>
      <c r="C333" s="81"/>
      <c r="D333" s="5" t="s">
        <v>641</v>
      </c>
      <c r="E333" s="80"/>
      <c r="F333" s="81"/>
    </row>
    <row r="334" spans="1:6">
      <c r="A334" s="11" t="s">
        <v>643</v>
      </c>
      <c r="B334" s="80"/>
      <c r="C334" s="81"/>
      <c r="D334" s="5" t="s">
        <v>643</v>
      </c>
      <c r="E334" s="80"/>
      <c r="F334" s="81"/>
    </row>
    <row r="335" spans="1:6">
      <c r="A335" s="11" t="s">
        <v>646</v>
      </c>
      <c r="B335" s="80"/>
      <c r="C335" s="81"/>
      <c r="D335" s="5" t="s">
        <v>646</v>
      </c>
      <c r="E335" s="80"/>
      <c r="F335" s="81"/>
    </row>
    <row r="336" spans="1:6">
      <c r="A336" s="11" t="s">
        <v>649</v>
      </c>
      <c r="B336" s="80"/>
      <c r="C336" s="81"/>
      <c r="D336" s="5" t="s">
        <v>649</v>
      </c>
      <c r="E336" s="80"/>
      <c r="F336" s="81"/>
    </row>
    <row r="337" spans="1:6">
      <c r="A337" s="11" t="s">
        <v>652</v>
      </c>
      <c r="B337" s="80"/>
      <c r="C337" s="81"/>
      <c r="D337" s="5" t="s">
        <v>652</v>
      </c>
      <c r="E337" s="80"/>
      <c r="F337" s="81"/>
    </row>
    <row r="338" spans="1:6">
      <c r="A338" s="11" t="s">
        <v>655</v>
      </c>
      <c r="B338" s="80"/>
      <c r="C338" s="81"/>
      <c r="D338" s="5" t="s">
        <v>655</v>
      </c>
      <c r="E338" s="80"/>
      <c r="F338" s="81"/>
    </row>
    <row r="339" spans="1:6">
      <c r="A339" s="11" t="s">
        <v>658</v>
      </c>
      <c r="B339" s="80"/>
      <c r="C339" s="81"/>
      <c r="D339" s="5" t="s">
        <v>658</v>
      </c>
      <c r="E339" s="80"/>
      <c r="F339" s="81"/>
    </row>
    <row r="340" spans="1:6">
      <c r="A340" s="11" t="s">
        <v>661</v>
      </c>
      <c r="B340" s="80"/>
      <c r="C340" s="81"/>
      <c r="D340" s="5" t="s">
        <v>661</v>
      </c>
      <c r="E340" s="80"/>
      <c r="F340" s="81"/>
    </row>
    <row r="341" spans="1:6">
      <c r="A341" s="11" t="s">
        <v>664</v>
      </c>
      <c r="B341" s="80"/>
      <c r="C341" s="81"/>
      <c r="D341" s="5" t="s">
        <v>664</v>
      </c>
      <c r="E341" s="80"/>
      <c r="F341" s="81"/>
    </row>
    <row r="342" spans="1:6">
      <c r="A342" s="11" t="s">
        <v>667</v>
      </c>
      <c r="B342" s="80"/>
      <c r="C342" s="81"/>
      <c r="D342" s="5" t="s">
        <v>667</v>
      </c>
      <c r="E342" s="80"/>
      <c r="F342" s="81"/>
    </row>
    <row r="343" spans="1:6">
      <c r="A343" s="11" t="s">
        <v>670</v>
      </c>
      <c r="B343" s="80"/>
      <c r="C343" s="81"/>
      <c r="D343" s="5" t="s">
        <v>670</v>
      </c>
      <c r="E343" s="80"/>
      <c r="F343" s="81"/>
    </row>
    <row r="344" spans="1:6">
      <c r="A344" s="11" t="s">
        <v>673</v>
      </c>
      <c r="B344" s="80"/>
      <c r="C344" s="81"/>
      <c r="D344" s="5" t="s">
        <v>673</v>
      </c>
      <c r="E344" s="80"/>
      <c r="F344" s="81"/>
    </row>
    <row r="345" spans="1:6">
      <c r="A345" s="11" t="s">
        <v>676</v>
      </c>
      <c r="B345" s="80"/>
      <c r="C345" s="81"/>
      <c r="D345" s="5" t="s">
        <v>676</v>
      </c>
      <c r="E345" s="80"/>
      <c r="F345" s="81"/>
    </row>
    <row r="346" spans="1:6">
      <c r="A346" s="11" t="s">
        <v>679</v>
      </c>
      <c r="B346" s="80"/>
      <c r="C346" s="81"/>
      <c r="D346" s="5" t="s">
        <v>679</v>
      </c>
      <c r="E346" s="80"/>
      <c r="F346" s="81"/>
    </row>
    <row r="347" spans="1:6">
      <c r="A347" s="11" t="s">
        <v>682</v>
      </c>
      <c r="B347" s="80"/>
      <c r="C347" s="81"/>
      <c r="D347" s="5" t="s">
        <v>682</v>
      </c>
      <c r="E347" s="80"/>
      <c r="F347" s="81"/>
    </row>
    <row r="348" spans="1:6">
      <c r="A348" s="11" t="s">
        <v>685</v>
      </c>
      <c r="B348" s="80"/>
      <c r="C348" s="81"/>
      <c r="D348" s="5" t="s">
        <v>685</v>
      </c>
      <c r="E348" s="80"/>
      <c r="F348" s="81"/>
    </row>
    <row r="349" spans="1:6">
      <c r="A349" s="11" t="s">
        <v>688</v>
      </c>
      <c r="B349" s="80"/>
      <c r="C349" s="81"/>
      <c r="D349" s="5" t="s">
        <v>688</v>
      </c>
      <c r="E349" s="80"/>
      <c r="F349" s="81"/>
    </row>
    <row r="350" spans="1:6">
      <c r="A350" s="11" t="s">
        <v>209</v>
      </c>
      <c r="B350" s="80"/>
      <c r="C350" s="81"/>
      <c r="D350" s="5" t="s">
        <v>209</v>
      </c>
      <c r="E350" s="80"/>
      <c r="F350" s="81"/>
    </row>
    <row r="351" spans="1:6">
      <c r="A351" s="11" t="s">
        <v>263</v>
      </c>
      <c r="B351" s="80"/>
      <c r="C351" s="81"/>
      <c r="D351" s="5" t="s">
        <v>263</v>
      </c>
      <c r="E351" s="80"/>
      <c r="F351" s="81"/>
    </row>
    <row r="352" spans="1:6">
      <c r="A352" s="11" t="s">
        <v>295</v>
      </c>
      <c r="B352" s="80"/>
      <c r="C352" s="81"/>
      <c r="D352" s="5" t="s">
        <v>295</v>
      </c>
      <c r="E352" s="80"/>
      <c r="F352" s="81"/>
    </row>
    <row r="353" spans="1:6">
      <c r="A353" s="11" t="s">
        <v>320</v>
      </c>
      <c r="B353" s="80"/>
      <c r="C353" s="81"/>
      <c r="D353" s="5" t="s">
        <v>320</v>
      </c>
      <c r="E353" s="80"/>
      <c r="F353" s="81"/>
    </row>
    <row r="354" spans="1:6">
      <c r="A354" s="11" t="s">
        <v>343</v>
      </c>
      <c r="B354" s="80"/>
      <c r="C354" s="81"/>
      <c r="D354" s="5" t="s">
        <v>343</v>
      </c>
      <c r="E354" s="80"/>
      <c r="F354" s="81"/>
    </row>
    <row r="355" spans="1:6">
      <c r="A355" s="11" t="s">
        <v>367</v>
      </c>
      <c r="B355" s="80"/>
      <c r="C355" s="81"/>
      <c r="D355" s="5" t="s">
        <v>367</v>
      </c>
      <c r="E355" s="80"/>
      <c r="F355" s="81"/>
    </row>
    <row r="356" spans="1:6">
      <c r="A356" s="11" t="s">
        <v>391</v>
      </c>
      <c r="B356" s="80"/>
      <c r="C356" s="81"/>
      <c r="D356" s="5" t="s">
        <v>391</v>
      </c>
      <c r="E356" s="80"/>
      <c r="F356" s="81"/>
    </row>
    <row r="357" spans="1:6">
      <c r="A357" s="11" t="s">
        <v>412</v>
      </c>
      <c r="B357" s="80"/>
      <c r="C357" s="81"/>
      <c r="D357" s="5" t="s">
        <v>412</v>
      </c>
      <c r="E357" s="80"/>
      <c r="F357" s="81"/>
    </row>
    <row r="358" spans="1:6">
      <c r="A358" s="11" t="s">
        <v>432</v>
      </c>
      <c r="B358" s="80"/>
      <c r="C358" s="81"/>
      <c r="D358" s="5" t="s">
        <v>432</v>
      </c>
      <c r="E358" s="80"/>
      <c r="F358" s="81"/>
    </row>
    <row r="359" spans="1:6">
      <c r="A359" s="11" t="s">
        <v>446</v>
      </c>
      <c r="B359" s="80"/>
      <c r="C359" s="81"/>
      <c r="D359" s="5" t="s">
        <v>446</v>
      </c>
      <c r="E359" s="80"/>
      <c r="F359" s="81"/>
    </row>
    <row r="360" spans="1:6">
      <c r="A360" s="11" t="s">
        <v>463</v>
      </c>
      <c r="B360" s="80"/>
      <c r="C360" s="81"/>
      <c r="D360" s="5" t="s">
        <v>463</v>
      </c>
      <c r="E360" s="80"/>
      <c r="F360" s="81"/>
    </row>
    <row r="361" spans="1:6">
      <c r="A361" s="11" t="s">
        <v>476</v>
      </c>
      <c r="B361" s="80"/>
      <c r="C361" s="81"/>
      <c r="D361" s="5" t="s">
        <v>476</v>
      </c>
      <c r="E361" s="80"/>
      <c r="F361" s="81"/>
    </row>
    <row r="362" spans="1:6">
      <c r="A362" s="11" t="s">
        <v>486</v>
      </c>
      <c r="B362" s="80"/>
      <c r="C362" s="81"/>
      <c r="D362" s="5" t="s">
        <v>486</v>
      </c>
      <c r="E362" s="80"/>
      <c r="F362" s="81"/>
    </row>
    <row r="363" spans="1:6">
      <c r="A363" s="11" t="s">
        <v>498</v>
      </c>
      <c r="B363" s="80"/>
      <c r="C363" s="81"/>
      <c r="D363" s="5" t="s">
        <v>498</v>
      </c>
      <c r="E363" s="80"/>
      <c r="F363" s="81"/>
    </row>
    <row r="364" spans="1:6">
      <c r="A364" s="11" t="s">
        <v>508</v>
      </c>
      <c r="B364" s="80"/>
      <c r="C364" s="81"/>
      <c r="D364" s="5" t="s">
        <v>508</v>
      </c>
      <c r="E364" s="80"/>
      <c r="F364" s="81"/>
    </row>
    <row r="365" spans="1:6">
      <c r="A365" s="11" t="s">
        <v>210</v>
      </c>
      <c r="B365" s="80"/>
      <c r="C365" s="81"/>
      <c r="D365" s="5" t="s">
        <v>210</v>
      </c>
      <c r="E365" s="80"/>
      <c r="F365" s="81"/>
    </row>
    <row r="366" spans="1:6">
      <c r="A366" s="11" t="s">
        <v>211</v>
      </c>
      <c r="B366" s="80"/>
      <c r="C366" s="81"/>
      <c r="D366" s="5" t="s">
        <v>211</v>
      </c>
      <c r="E366" s="80"/>
      <c r="F366" s="81"/>
    </row>
    <row r="367" spans="1:6">
      <c r="A367" s="11" t="s">
        <v>264</v>
      </c>
      <c r="B367" s="80"/>
      <c r="C367" s="81"/>
      <c r="D367" s="5" t="s">
        <v>264</v>
      </c>
      <c r="E367" s="80"/>
      <c r="F367" s="81"/>
    </row>
    <row r="368" spans="1:6">
      <c r="A368" s="11" t="s">
        <v>296</v>
      </c>
      <c r="B368" s="80"/>
      <c r="C368" s="81"/>
      <c r="D368" s="5" t="s">
        <v>296</v>
      </c>
      <c r="E368" s="80"/>
      <c r="F368" s="81"/>
    </row>
    <row r="369" spans="1:6">
      <c r="A369" s="11" t="s">
        <v>166</v>
      </c>
      <c r="B369" s="80"/>
      <c r="C369" s="81"/>
      <c r="D369" s="5" t="s">
        <v>166</v>
      </c>
      <c r="E369" s="80"/>
      <c r="F369" s="81"/>
    </row>
    <row r="370" spans="1:6">
      <c r="A370" s="11" t="s">
        <v>166</v>
      </c>
      <c r="B370" s="80"/>
      <c r="C370" s="81"/>
      <c r="D370" s="5" t="s">
        <v>166</v>
      </c>
      <c r="E370" s="80"/>
      <c r="F370" s="81"/>
    </row>
    <row r="371" spans="1:6">
      <c r="A371" s="11" t="s">
        <v>212</v>
      </c>
      <c r="B371" s="80"/>
      <c r="C371" s="81"/>
      <c r="D371" s="5" t="s">
        <v>212</v>
      </c>
      <c r="E371" s="80"/>
      <c r="F371" s="81"/>
    </row>
    <row r="372" spans="1:6">
      <c r="A372" s="11" t="s">
        <v>265</v>
      </c>
      <c r="B372" s="80"/>
      <c r="C372" s="81"/>
      <c r="D372" s="5" t="s">
        <v>265</v>
      </c>
      <c r="E372" s="80"/>
      <c r="F372" s="81"/>
    </row>
    <row r="373" spans="1:6">
      <c r="A373" s="11" t="s">
        <v>161</v>
      </c>
      <c r="B373" s="80"/>
      <c r="C373" s="81"/>
      <c r="D373" s="5" t="s">
        <v>161</v>
      </c>
      <c r="E373" s="80"/>
      <c r="F373" s="81"/>
    </row>
    <row r="374" spans="1:6">
      <c r="A374" s="11" t="s">
        <v>213</v>
      </c>
      <c r="B374" s="80"/>
      <c r="C374" s="81"/>
      <c r="D374" s="5" t="s">
        <v>213</v>
      </c>
      <c r="E374" s="80"/>
      <c r="F374" s="81"/>
    </row>
    <row r="375" spans="1:6">
      <c r="A375" s="11" t="s">
        <v>214</v>
      </c>
      <c r="B375" s="80"/>
      <c r="C375" s="81"/>
      <c r="D375" s="5" t="s">
        <v>214</v>
      </c>
      <c r="E375" s="80"/>
      <c r="F375" s="81"/>
    </row>
    <row r="376" spans="1:6">
      <c r="A376" s="11" t="s">
        <v>166</v>
      </c>
      <c r="B376" s="80"/>
      <c r="C376" s="81"/>
      <c r="D376" s="5" t="s">
        <v>166</v>
      </c>
      <c r="E376" s="80"/>
      <c r="F376" s="81"/>
    </row>
    <row r="377" spans="1:6">
      <c r="A377" s="11" t="s">
        <v>215</v>
      </c>
      <c r="B377" s="80"/>
      <c r="C377" s="81"/>
      <c r="D377" s="5" t="s">
        <v>215</v>
      </c>
      <c r="E377" s="80"/>
      <c r="F377" s="81"/>
    </row>
    <row r="378" spans="1:6">
      <c r="A378" s="11" t="s">
        <v>161</v>
      </c>
      <c r="B378" s="80"/>
      <c r="C378" s="81"/>
      <c r="D378" s="5" t="s">
        <v>161</v>
      </c>
      <c r="E378" s="80"/>
      <c r="F378" s="81"/>
    </row>
    <row r="379" spans="1:6">
      <c r="A379" s="11" t="s">
        <v>216</v>
      </c>
      <c r="B379" s="80"/>
      <c r="C379" s="81"/>
      <c r="D379" s="5" t="s">
        <v>216</v>
      </c>
      <c r="E379" s="80"/>
      <c r="F379" s="81"/>
    </row>
    <row r="380" spans="1:6">
      <c r="A380" s="11" t="s">
        <v>166</v>
      </c>
      <c r="B380" s="80"/>
      <c r="C380" s="81"/>
      <c r="D380" s="5" t="s">
        <v>166</v>
      </c>
      <c r="E380" s="80"/>
      <c r="F380" s="81"/>
    </row>
    <row r="381" spans="1:6">
      <c r="A381" s="11" t="s">
        <v>166</v>
      </c>
      <c r="B381" s="80"/>
      <c r="C381" s="81"/>
      <c r="D381" s="5" t="s">
        <v>166</v>
      </c>
      <c r="E381" s="80"/>
      <c r="F381" s="81"/>
    </row>
    <row r="382" spans="1:6">
      <c r="A382" s="11" t="s">
        <v>217</v>
      </c>
      <c r="B382" s="80"/>
      <c r="C382" s="81"/>
      <c r="D382" s="5" t="s">
        <v>217</v>
      </c>
      <c r="E382" s="80"/>
      <c r="F382" s="81"/>
    </row>
    <row r="383" spans="1:6">
      <c r="A383" s="11" t="s">
        <v>161</v>
      </c>
      <c r="B383" s="80"/>
      <c r="C383" s="81"/>
      <c r="D383" s="5" t="s">
        <v>161</v>
      </c>
      <c r="E383" s="80"/>
      <c r="F383" s="81"/>
    </row>
    <row r="384" spans="1:6">
      <c r="A384" s="11" t="s">
        <v>249</v>
      </c>
      <c r="B384" s="80"/>
      <c r="C384" s="81"/>
      <c r="D384" s="5" t="s">
        <v>249</v>
      </c>
      <c r="E384" s="80"/>
      <c r="F384" s="81"/>
    </row>
    <row r="385" spans="1:6">
      <c r="A385" s="11" t="s">
        <v>218</v>
      </c>
      <c r="B385" s="80"/>
      <c r="C385" s="81"/>
      <c r="D385" s="5" t="s">
        <v>218</v>
      </c>
      <c r="E385" s="80"/>
      <c r="F385" s="81"/>
    </row>
    <row r="386" spans="1:6">
      <c r="A386" s="11" t="s">
        <v>266</v>
      </c>
      <c r="B386" s="80"/>
      <c r="C386" s="81"/>
      <c r="D386" s="5" t="s">
        <v>266</v>
      </c>
      <c r="E386" s="80"/>
      <c r="F386" s="81"/>
    </row>
    <row r="387" spans="1:6">
      <c r="A387" s="11" t="s">
        <v>161</v>
      </c>
      <c r="B387" s="80"/>
      <c r="C387" s="81"/>
      <c r="D387" s="5" t="s">
        <v>161</v>
      </c>
      <c r="E387" s="80"/>
      <c r="F387" s="81"/>
    </row>
    <row r="388" spans="1:6">
      <c r="A388" s="11" t="s">
        <v>267</v>
      </c>
      <c r="B388" s="80"/>
      <c r="C388" s="81"/>
      <c r="D388" s="5" t="s">
        <v>267</v>
      </c>
      <c r="E388" s="80"/>
      <c r="F388" s="81"/>
    </row>
    <row r="389" spans="1:6">
      <c r="A389" s="11" t="s">
        <v>297</v>
      </c>
      <c r="B389" s="80"/>
      <c r="C389" s="81"/>
      <c r="D389" s="5" t="s">
        <v>297</v>
      </c>
      <c r="E389" s="80"/>
      <c r="F389" s="81"/>
    </row>
    <row r="390" spans="1:6">
      <c r="A390" s="11" t="s">
        <v>321</v>
      </c>
      <c r="B390" s="80"/>
      <c r="C390" s="81"/>
      <c r="D390" s="5" t="s">
        <v>321</v>
      </c>
      <c r="E390" s="80"/>
      <c r="F390" s="81"/>
    </row>
    <row r="391" spans="1:6">
      <c r="A391" s="11" t="s">
        <v>344</v>
      </c>
      <c r="B391" s="80"/>
      <c r="C391" s="81"/>
      <c r="D391" s="5" t="s">
        <v>344</v>
      </c>
      <c r="E391" s="80"/>
      <c r="F391" s="81"/>
    </row>
    <row r="392" spans="1:6">
      <c r="A392" s="11" t="s">
        <v>368</v>
      </c>
      <c r="B392" s="80"/>
      <c r="C392" s="81"/>
      <c r="D392" s="5" t="s">
        <v>368</v>
      </c>
      <c r="E392" s="80"/>
      <c r="F392" s="81"/>
    </row>
    <row r="393" spans="1:6">
      <c r="A393" s="11" t="s">
        <v>219</v>
      </c>
      <c r="B393" s="80"/>
      <c r="C393" s="81"/>
      <c r="D393" s="5" t="s">
        <v>219</v>
      </c>
      <c r="E393" s="80"/>
      <c r="F393" s="81"/>
    </row>
    <row r="394" spans="1:6">
      <c r="A394" s="11" t="s">
        <v>268</v>
      </c>
      <c r="B394" s="80"/>
      <c r="C394" s="81"/>
      <c r="D394" s="5" t="s">
        <v>268</v>
      </c>
      <c r="E394" s="80"/>
      <c r="F394" s="81"/>
    </row>
    <row r="395" spans="1:6">
      <c r="A395" s="11" t="s">
        <v>298</v>
      </c>
      <c r="B395" s="80"/>
      <c r="C395" s="81"/>
      <c r="D395" s="5" t="s">
        <v>298</v>
      </c>
      <c r="E395" s="80"/>
      <c r="F395" s="81"/>
    </row>
    <row r="396" spans="1:6">
      <c r="A396" s="11" t="s">
        <v>322</v>
      </c>
      <c r="B396" s="80"/>
      <c r="C396" s="81"/>
      <c r="D396" s="5" t="s">
        <v>322</v>
      </c>
      <c r="E396" s="80"/>
      <c r="F396" s="81"/>
    </row>
    <row r="397" spans="1:6">
      <c r="A397" s="11" t="s">
        <v>345</v>
      </c>
      <c r="B397" s="80"/>
      <c r="C397" s="81"/>
      <c r="D397" s="5" t="s">
        <v>345</v>
      </c>
      <c r="E397" s="80"/>
      <c r="F397" s="81"/>
    </row>
    <row r="398" spans="1:6">
      <c r="A398" s="11" t="s">
        <v>369</v>
      </c>
      <c r="B398" s="80"/>
      <c r="C398" s="81"/>
      <c r="D398" s="5" t="s">
        <v>369</v>
      </c>
      <c r="E398" s="80"/>
      <c r="F398" s="81"/>
    </row>
    <row r="399" spans="1:6">
      <c r="A399" s="11" t="s">
        <v>392</v>
      </c>
      <c r="B399" s="80"/>
      <c r="C399" s="81"/>
      <c r="D399" s="5" t="s">
        <v>392</v>
      </c>
      <c r="E399" s="80"/>
      <c r="F399" s="81"/>
    </row>
    <row r="400" spans="1:6">
      <c r="A400" s="11" t="s">
        <v>413</v>
      </c>
      <c r="B400" s="80"/>
      <c r="C400" s="81"/>
      <c r="D400" s="5" t="s">
        <v>413</v>
      </c>
      <c r="E400" s="80"/>
      <c r="F400" s="81"/>
    </row>
    <row r="401" spans="1:6">
      <c r="A401" s="11" t="s">
        <v>220</v>
      </c>
      <c r="B401" s="80"/>
      <c r="C401" s="81"/>
      <c r="D401" s="5" t="s">
        <v>220</v>
      </c>
      <c r="E401" s="80"/>
      <c r="F401" s="81"/>
    </row>
    <row r="402" spans="1:6">
      <c r="A402" s="11" t="s">
        <v>269</v>
      </c>
      <c r="B402" s="80"/>
      <c r="C402" s="81"/>
      <c r="D402" s="5" t="s">
        <v>269</v>
      </c>
      <c r="E402" s="80"/>
      <c r="F402" s="81"/>
    </row>
    <row r="403" spans="1:6">
      <c r="A403" s="11" t="s">
        <v>299</v>
      </c>
      <c r="B403" s="80"/>
      <c r="C403" s="81"/>
      <c r="D403" s="5" t="s">
        <v>299</v>
      </c>
      <c r="E403" s="80"/>
      <c r="F403" s="81"/>
    </row>
    <row r="404" spans="1:6">
      <c r="A404" s="11" t="s">
        <v>323</v>
      </c>
      <c r="B404" s="80"/>
      <c r="C404" s="81"/>
      <c r="D404" s="5" t="s">
        <v>323</v>
      </c>
      <c r="E404" s="80"/>
      <c r="F404" s="81"/>
    </row>
    <row r="405" spans="1:6">
      <c r="A405" s="11" t="s">
        <v>346</v>
      </c>
      <c r="B405" s="80"/>
      <c r="C405" s="81"/>
      <c r="D405" s="5" t="s">
        <v>346</v>
      </c>
      <c r="E405" s="80"/>
      <c r="F405" s="81"/>
    </row>
    <row r="406" spans="1:6">
      <c r="A406" s="11" t="s">
        <v>370</v>
      </c>
      <c r="B406" s="80"/>
      <c r="C406" s="81"/>
      <c r="D406" s="5" t="s">
        <v>370</v>
      </c>
      <c r="E406" s="80"/>
      <c r="F406" s="81"/>
    </row>
    <row r="407" spans="1:6">
      <c r="A407" s="11" t="s">
        <v>221</v>
      </c>
      <c r="B407" s="80"/>
      <c r="C407" s="81"/>
      <c r="D407" s="5" t="s">
        <v>221</v>
      </c>
      <c r="E407" s="80"/>
      <c r="F407" s="81"/>
    </row>
    <row r="408" spans="1:6">
      <c r="A408" s="11" t="s">
        <v>270</v>
      </c>
      <c r="B408" s="80"/>
      <c r="C408" s="81"/>
      <c r="D408" s="5" t="s">
        <v>270</v>
      </c>
      <c r="E408" s="80"/>
      <c r="F408" s="81"/>
    </row>
    <row r="409" spans="1:6">
      <c r="A409" s="11" t="s">
        <v>300</v>
      </c>
      <c r="B409" s="80"/>
      <c r="C409" s="81"/>
      <c r="D409" s="5" t="s">
        <v>300</v>
      </c>
      <c r="E409" s="80"/>
      <c r="F409" s="81"/>
    </row>
    <row r="410" spans="1:6">
      <c r="A410" s="11" t="s">
        <v>222</v>
      </c>
      <c r="B410" s="80"/>
      <c r="C410" s="81"/>
      <c r="D410" s="5" t="s">
        <v>222</v>
      </c>
      <c r="E410" s="80"/>
      <c r="F410" s="81"/>
    </row>
    <row r="411" spans="1:6">
      <c r="A411" s="11" t="s">
        <v>223</v>
      </c>
      <c r="B411" s="80"/>
      <c r="C411" s="81"/>
      <c r="D411" s="5" t="s">
        <v>223</v>
      </c>
      <c r="E411" s="80"/>
      <c r="F411" s="81"/>
    </row>
    <row r="412" spans="1:6">
      <c r="A412" s="11" t="s">
        <v>271</v>
      </c>
      <c r="B412" s="80"/>
      <c r="C412" s="81"/>
      <c r="D412" s="5" t="s">
        <v>271</v>
      </c>
      <c r="E412" s="80"/>
      <c r="F412" s="81"/>
    </row>
    <row r="413" spans="1:6">
      <c r="A413" s="11" t="s">
        <v>161</v>
      </c>
      <c r="B413" s="80"/>
      <c r="C413" s="81"/>
      <c r="D413" s="5" t="s">
        <v>161</v>
      </c>
      <c r="E413" s="80"/>
      <c r="F413" s="81"/>
    </row>
    <row r="414" spans="1:6">
      <c r="A414" s="11" t="s">
        <v>251</v>
      </c>
      <c r="B414" s="80"/>
      <c r="C414" s="81"/>
      <c r="D414" s="5" t="s">
        <v>251</v>
      </c>
      <c r="E414" s="80"/>
      <c r="F414" s="81"/>
    </row>
    <row r="415" spans="1:6">
      <c r="A415" s="11" t="s">
        <v>311</v>
      </c>
      <c r="B415" s="80"/>
      <c r="C415" s="81"/>
      <c r="D415" s="5" t="s">
        <v>311</v>
      </c>
      <c r="E415" s="80"/>
      <c r="F415" s="81"/>
    </row>
    <row r="416" spans="1:6">
      <c r="A416" s="11" t="s">
        <v>358</v>
      </c>
      <c r="B416" s="80"/>
      <c r="C416" s="81"/>
      <c r="D416" s="5" t="s">
        <v>358</v>
      </c>
      <c r="E416" s="80"/>
      <c r="F416" s="81"/>
    </row>
    <row r="417" spans="1:6">
      <c r="A417" s="11" t="s">
        <v>393</v>
      </c>
      <c r="B417" s="80"/>
      <c r="C417" s="81"/>
      <c r="D417" s="5" t="s">
        <v>393</v>
      </c>
      <c r="E417" s="80"/>
      <c r="F417" s="81"/>
    </row>
    <row r="418" spans="1:6">
      <c r="A418" s="11" t="s">
        <v>414</v>
      </c>
      <c r="B418" s="80"/>
      <c r="C418" s="81"/>
      <c r="D418" s="5" t="s">
        <v>414</v>
      </c>
      <c r="E418" s="80"/>
      <c r="F418" s="81"/>
    </row>
    <row r="419" spans="1:6">
      <c r="A419" s="11" t="s">
        <v>258</v>
      </c>
      <c r="B419" s="80"/>
      <c r="C419" s="81"/>
      <c r="D419" s="5" t="s">
        <v>258</v>
      </c>
      <c r="E419" s="80"/>
      <c r="F419" s="81"/>
    </row>
    <row r="420" spans="1:6">
      <c r="A420" s="11" t="s">
        <v>447</v>
      </c>
      <c r="B420" s="80"/>
      <c r="C420" s="81"/>
      <c r="D420" s="5" t="s">
        <v>447</v>
      </c>
      <c r="E420" s="80"/>
      <c r="F420" s="81"/>
    </row>
    <row r="421" spans="1:6">
      <c r="A421" s="11" t="s">
        <v>464</v>
      </c>
      <c r="B421" s="80"/>
      <c r="C421" s="81"/>
      <c r="D421" s="5" t="s">
        <v>464</v>
      </c>
      <c r="E421" s="80"/>
      <c r="F421" s="81"/>
    </row>
    <row r="422" spans="1:6">
      <c r="A422" s="11" t="s">
        <v>477</v>
      </c>
      <c r="B422" s="80"/>
      <c r="C422" s="81"/>
      <c r="D422" s="5" t="s">
        <v>477</v>
      </c>
      <c r="E422" s="80"/>
      <c r="F422" s="81"/>
    </row>
    <row r="423" spans="1:6">
      <c r="A423" s="11" t="s">
        <v>487</v>
      </c>
      <c r="B423" s="80"/>
      <c r="C423" s="81"/>
      <c r="D423" s="5" t="s">
        <v>487</v>
      </c>
      <c r="E423" s="80"/>
      <c r="F423" s="81"/>
    </row>
    <row r="424" spans="1:6">
      <c r="A424" s="11" t="s">
        <v>499</v>
      </c>
      <c r="B424" s="80"/>
      <c r="C424" s="81"/>
      <c r="D424" s="5" t="s">
        <v>499</v>
      </c>
      <c r="E424" s="80"/>
      <c r="F424" s="81"/>
    </row>
    <row r="425" spans="1:6">
      <c r="A425" s="11" t="s">
        <v>509</v>
      </c>
      <c r="B425" s="80"/>
      <c r="C425" s="81"/>
      <c r="D425" s="5" t="s">
        <v>509</v>
      </c>
      <c r="E425" s="80"/>
      <c r="F425" s="81"/>
    </row>
    <row r="426" spans="1:6">
      <c r="A426" s="11" t="s">
        <v>519</v>
      </c>
      <c r="B426" s="80"/>
      <c r="C426" s="81"/>
      <c r="D426" s="5" t="s">
        <v>519</v>
      </c>
      <c r="E426" s="80"/>
      <c r="F426" s="81"/>
    </row>
    <row r="427" spans="1:6">
      <c r="A427" s="11" t="s">
        <v>528</v>
      </c>
      <c r="B427" s="80"/>
      <c r="C427" s="81"/>
      <c r="D427" s="5" t="s">
        <v>528</v>
      </c>
      <c r="E427" s="80"/>
      <c r="F427" s="81"/>
    </row>
    <row r="428" spans="1:6">
      <c r="A428" s="11" t="s">
        <v>224</v>
      </c>
      <c r="B428" s="80"/>
      <c r="C428" s="81"/>
      <c r="D428" s="5" t="s">
        <v>224</v>
      </c>
      <c r="E428" s="80"/>
      <c r="F428" s="81"/>
    </row>
    <row r="429" spans="1:6">
      <c r="A429" s="11" t="s">
        <v>225</v>
      </c>
      <c r="B429" s="80"/>
      <c r="C429" s="81"/>
      <c r="D429" s="5" t="s">
        <v>225</v>
      </c>
      <c r="E429" s="80"/>
      <c r="F429" s="81"/>
    </row>
    <row r="430" spans="1:6">
      <c r="A430" s="11" t="s">
        <v>272</v>
      </c>
      <c r="B430" s="80"/>
      <c r="C430" s="81"/>
      <c r="D430" s="5" t="s">
        <v>272</v>
      </c>
      <c r="E430" s="80"/>
      <c r="F430" s="81"/>
    </row>
    <row r="431" spans="1:6">
      <c r="A431" s="11" t="s">
        <v>301</v>
      </c>
      <c r="B431" s="80"/>
      <c r="C431" s="81"/>
      <c r="D431" s="5" t="s">
        <v>301</v>
      </c>
      <c r="E431" s="80"/>
      <c r="F431" s="81"/>
    </row>
    <row r="432" spans="1:6">
      <c r="A432" s="11" t="s">
        <v>324</v>
      </c>
      <c r="B432" s="80"/>
      <c r="C432" s="81"/>
      <c r="D432" s="5" t="s">
        <v>324</v>
      </c>
      <c r="E432" s="80"/>
      <c r="F432" s="81"/>
    </row>
    <row r="433" spans="1:6">
      <c r="A433" s="11" t="s">
        <v>347</v>
      </c>
      <c r="B433" s="80"/>
      <c r="C433" s="81"/>
      <c r="D433" s="5" t="s">
        <v>347</v>
      </c>
      <c r="E433" s="80"/>
      <c r="F433" s="81"/>
    </row>
    <row r="434" spans="1:6">
      <c r="A434" s="11" t="s">
        <v>371</v>
      </c>
      <c r="B434" s="80"/>
      <c r="C434" s="81"/>
      <c r="D434" s="5" t="s">
        <v>371</v>
      </c>
      <c r="E434" s="80"/>
      <c r="F434" s="81"/>
    </row>
    <row r="435" spans="1:6">
      <c r="A435" s="11" t="s">
        <v>394</v>
      </c>
      <c r="B435" s="80"/>
      <c r="C435" s="81"/>
      <c r="D435" s="5" t="s">
        <v>394</v>
      </c>
      <c r="E435" s="80"/>
      <c r="F435" s="81"/>
    </row>
    <row r="436" spans="1:6">
      <c r="A436" s="11" t="s">
        <v>415</v>
      </c>
      <c r="B436" s="80"/>
      <c r="C436" s="81"/>
      <c r="D436" s="5" t="s">
        <v>415</v>
      </c>
      <c r="E436" s="80"/>
      <c r="F436" s="81"/>
    </row>
    <row r="437" spans="1:6">
      <c r="A437" s="11" t="s">
        <v>161</v>
      </c>
      <c r="B437" s="80"/>
      <c r="C437" s="81"/>
      <c r="D437" s="5" t="s">
        <v>161</v>
      </c>
      <c r="E437" s="80"/>
      <c r="F437" s="81"/>
    </row>
    <row r="438" spans="1:6">
      <c r="A438" s="11" t="s">
        <v>448</v>
      </c>
      <c r="B438" s="80"/>
      <c r="C438" s="81"/>
      <c r="D438" s="5" t="s">
        <v>448</v>
      </c>
      <c r="E438" s="80"/>
      <c r="F438" s="81"/>
    </row>
    <row r="439" spans="1:6">
      <c r="A439" s="11" t="s">
        <v>465</v>
      </c>
      <c r="B439" s="80"/>
      <c r="C439" s="81"/>
      <c r="D439" s="5" t="s">
        <v>465</v>
      </c>
      <c r="E439" s="80"/>
      <c r="F439" s="81"/>
    </row>
    <row r="440" spans="1:6">
      <c r="A440" s="11" t="s">
        <v>478</v>
      </c>
      <c r="B440" s="80"/>
      <c r="C440" s="81"/>
      <c r="D440" s="5" t="s">
        <v>478</v>
      </c>
      <c r="E440" s="80"/>
      <c r="F440" s="81"/>
    </row>
    <row r="441" spans="1:6">
      <c r="A441" s="11" t="s">
        <v>488</v>
      </c>
      <c r="B441" s="80"/>
      <c r="C441" s="81"/>
      <c r="D441" s="5" t="s">
        <v>488</v>
      </c>
      <c r="E441" s="80"/>
      <c r="F441" s="81"/>
    </row>
    <row r="442" spans="1:6">
      <c r="A442" s="11" t="s">
        <v>249</v>
      </c>
      <c r="B442" s="80"/>
      <c r="C442" s="81"/>
      <c r="D442" s="5" t="s">
        <v>249</v>
      </c>
      <c r="E442" s="80"/>
      <c r="F442" s="81"/>
    </row>
    <row r="443" spans="1:6">
      <c r="A443" s="11" t="s">
        <v>510</v>
      </c>
      <c r="B443" s="80"/>
      <c r="C443" s="81"/>
      <c r="D443" s="5" t="s">
        <v>510</v>
      </c>
      <c r="E443" s="80"/>
      <c r="F443" s="81"/>
    </row>
    <row r="444" spans="1:6">
      <c r="A444" s="11" t="s">
        <v>520</v>
      </c>
      <c r="B444" s="80"/>
      <c r="C444" s="81"/>
      <c r="D444" s="5" t="s">
        <v>520</v>
      </c>
      <c r="E444" s="80"/>
      <c r="F444" s="81"/>
    </row>
    <row r="445" spans="1:6">
      <c r="A445" s="11" t="s">
        <v>529</v>
      </c>
      <c r="B445" s="80"/>
      <c r="C445" s="81"/>
      <c r="D445" s="5" t="s">
        <v>529</v>
      </c>
      <c r="E445" s="80"/>
      <c r="F445" s="81"/>
    </row>
    <row r="446" spans="1:6">
      <c r="A446" s="11" t="s">
        <v>539</v>
      </c>
      <c r="B446" s="80"/>
      <c r="C446" s="81"/>
      <c r="D446" s="5" t="s">
        <v>539</v>
      </c>
      <c r="E446" s="80"/>
      <c r="F446" s="81"/>
    </row>
    <row r="447" spans="1:6">
      <c r="A447" s="11" t="s">
        <v>470</v>
      </c>
      <c r="B447" s="80"/>
      <c r="C447" s="81"/>
      <c r="D447" s="5" t="s">
        <v>470</v>
      </c>
      <c r="E447" s="80"/>
      <c r="F447" s="81"/>
    </row>
    <row r="448" spans="1:6">
      <c r="A448" s="11" t="s">
        <v>551</v>
      </c>
      <c r="B448" s="80"/>
      <c r="C448" s="81"/>
      <c r="D448" s="5" t="s">
        <v>551</v>
      </c>
      <c r="E448" s="80"/>
      <c r="F448" s="81"/>
    </row>
    <row r="449" spans="1:6">
      <c r="A449" s="11" t="s">
        <v>557</v>
      </c>
      <c r="B449" s="80"/>
      <c r="C449" s="81"/>
      <c r="D449" s="5" t="s">
        <v>557</v>
      </c>
      <c r="E449" s="80"/>
      <c r="F449" s="81"/>
    </row>
    <row r="450" spans="1:6">
      <c r="A450" s="11" t="s">
        <v>564</v>
      </c>
      <c r="B450" s="80"/>
      <c r="C450" s="81"/>
      <c r="D450" s="5" t="s">
        <v>564</v>
      </c>
      <c r="E450" s="80"/>
      <c r="F450" s="81"/>
    </row>
    <row r="451" spans="1:6">
      <c r="A451" s="11" t="s">
        <v>572</v>
      </c>
      <c r="B451" s="80"/>
      <c r="C451" s="81"/>
      <c r="D451" s="5" t="s">
        <v>572</v>
      </c>
      <c r="E451" s="80"/>
      <c r="F451" s="81"/>
    </row>
    <row r="452" spans="1:6">
      <c r="A452" s="11" t="s">
        <v>579</v>
      </c>
      <c r="B452" s="80"/>
      <c r="C452" s="81"/>
      <c r="D452" s="5" t="s">
        <v>579</v>
      </c>
      <c r="E452" s="80"/>
      <c r="F452" s="81"/>
    </row>
    <row r="453" spans="1:6">
      <c r="A453" s="11" t="s">
        <v>585</v>
      </c>
      <c r="B453" s="80"/>
      <c r="C453" s="81"/>
      <c r="D453" s="5" t="s">
        <v>585</v>
      </c>
      <c r="E453" s="80"/>
      <c r="F453" s="81"/>
    </row>
    <row r="454" spans="1:6">
      <c r="A454" s="11" t="s">
        <v>591</v>
      </c>
      <c r="B454" s="80"/>
      <c r="C454" s="81"/>
      <c r="D454" s="5" t="s">
        <v>591</v>
      </c>
      <c r="E454" s="80"/>
      <c r="F454" s="81"/>
    </row>
    <row r="455" spans="1:6">
      <c r="A455" s="11" t="s">
        <v>597</v>
      </c>
      <c r="B455" s="80"/>
      <c r="C455" s="81"/>
      <c r="D455" s="5" t="s">
        <v>597</v>
      </c>
      <c r="E455" s="80"/>
      <c r="F455" s="81"/>
    </row>
    <row r="456" spans="1:6">
      <c r="A456" s="11" t="s">
        <v>602</v>
      </c>
      <c r="B456" s="80"/>
      <c r="C456" s="81"/>
      <c r="D456" s="5" t="s">
        <v>602</v>
      </c>
      <c r="E456" s="80"/>
      <c r="F456" s="81"/>
    </row>
    <row r="457" spans="1:6">
      <c r="A457" s="11" t="s">
        <v>607</v>
      </c>
      <c r="B457" s="80"/>
      <c r="C457" s="81"/>
      <c r="D457" s="5" t="s">
        <v>607</v>
      </c>
      <c r="E457" s="80"/>
      <c r="F457" s="81"/>
    </row>
    <row r="458" spans="1:6">
      <c r="A458" s="11" t="s">
        <v>612</v>
      </c>
      <c r="B458" s="80"/>
      <c r="C458" s="81"/>
      <c r="D458" s="5" t="s">
        <v>612</v>
      </c>
      <c r="E458" s="80"/>
      <c r="F458" s="81"/>
    </row>
    <row r="459" spans="1:6">
      <c r="A459" s="11" t="s">
        <v>617</v>
      </c>
      <c r="B459" s="80"/>
      <c r="C459" s="81"/>
      <c r="D459" s="5" t="s">
        <v>617</v>
      </c>
      <c r="E459" s="80"/>
      <c r="F459" s="81"/>
    </row>
    <row r="460" spans="1:6">
      <c r="A460" s="11" t="s">
        <v>620</v>
      </c>
      <c r="B460" s="80"/>
      <c r="C460" s="81"/>
      <c r="D460" s="5" t="s">
        <v>620</v>
      </c>
      <c r="E460" s="80"/>
      <c r="F460" s="81"/>
    </row>
    <row r="461" spans="1:6">
      <c r="A461" s="11" t="s">
        <v>161</v>
      </c>
      <c r="B461" s="80"/>
      <c r="C461" s="81"/>
      <c r="D461" s="5" t="s">
        <v>161</v>
      </c>
      <c r="E461" s="80"/>
      <c r="F461" s="81"/>
    </row>
    <row r="462" spans="1:6">
      <c r="A462" s="11">
        <v>1</v>
      </c>
      <c r="B462" s="80"/>
      <c r="C462" s="81"/>
      <c r="D462" s="5">
        <v>1</v>
      </c>
      <c r="E462" s="80"/>
      <c r="F462" s="81"/>
    </row>
    <row r="463" spans="1:6">
      <c r="A463" s="11">
        <v>2</v>
      </c>
      <c r="B463" s="80"/>
      <c r="C463" s="81"/>
      <c r="D463" s="5">
        <v>2</v>
      </c>
      <c r="E463" s="80"/>
      <c r="F463" s="81"/>
    </row>
    <row r="464" spans="1:6">
      <c r="A464" s="11">
        <v>6</v>
      </c>
      <c r="B464" s="80"/>
      <c r="C464" s="81"/>
      <c r="D464" s="5">
        <v>6</v>
      </c>
      <c r="E464" s="80"/>
      <c r="F464" s="81"/>
    </row>
    <row r="465" spans="1:6">
      <c r="A465" s="11">
        <v>100</v>
      </c>
      <c r="B465" s="80"/>
      <c r="C465" s="81"/>
      <c r="D465" s="5">
        <v>100</v>
      </c>
      <c r="E465" s="80"/>
      <c r="F465" s="81"/>
    </row>
    <row r="466" spans="1:6">
      <c r="A466" s="11">
        <v>106</v>
      </c>
      <c r="B466" s="80"/>
      <c r="C466" s="81"/>
      <c r="D466" s="5">
        <v>106</v>
      </c>
      <c r="E466" s="80"/>
      <c r="F466" s="81"/>
    </row>
    <row r="467" spans="1:6">
      <c r="A467" s="11" t="s">
        <v>372</v>
      </c>
      <c r="B467" s="80"/>
      <c r="C467" s="81"/>
      <c r="D467" s="5" t="s">
        <v>372</v>
      </c>
      <c r="E467" s="80"/>
      <c r="F467" s="81"/>
    </row>
    <row r="468" spans="1:6">
      <c r="A468" s="11" t="s">
        <v>395</v>
      </c>
      <c r="B468" s="80"/>
      <c r="C468" s="81"/>
      <c r="D468" s="5" t="s">
        <v>395</v>
      </c>
      <c r="E468" s="80"/>
      <c r="F468" s="81"/>
    </row>
    <row r="469" spans="1:6">
      <c r="A469" s="11" t="s">
        <v>416</v>
      </c>
      <c r="B469" s="80"/>
      <c r="C469" s="81"/>
      <c r="D469" s="5" t="s">
        <v>416</v>
      </c>
      <c r="E469" s="80"/>
      <c r="F469" s="81"/>
    </row>
    <row r="470" spans="1:6">
      <c r="A470" s="11" t="s">
        <v>433</v>
      </c>
      <c r="B470" s="80"/>
      <c r="C470" s="81"/>
      <c r="D470" s="5" t="s">
        <v>433</v>
      </c>
      <c r="E470" s="80"/>
      <c r="F470" s="81"/>
    </row>
    <row r="471" spans="1:6">
      <c r="A471" s="11" t="s">
        <v>449</v>
      </c>
      <c r="B471" s="80"/>
      <c r="C471" s="81"/>
      <c r="D471" s="5" t="s">
        <v>449</v>
      </c>
      <c r="E471" s="80"/>
      <c r="F471" s="81"/>
    </row>
    <row r="472" spans="1:6">
      <c r="A472" s="11" t="s">
        <v>161</v>
      </c>
      <c r="B472" s="80"/>
      <c r="C472" s="81"/>
      <c r="D472" s="5" t="s">
        <v>161</v>
      </c>
      <c r="E472" s="80"/>
      <c r="F472" s="81"/>
    </row>
    <row r="473" spans="1:6">
      <c r="A473" s="11">
        <v>48</v>
      </c>
      <c r="B473" s="80"/>
      <c r="C473" s="81"/>
      <c r="D473" s="5">
        <v>48</v>
      </c>
      <c r="E473" s="80"/>
      <c r="F473" s="81"/>
    </row>
    <row r="474" spans="1:6">
      <c r="A474" s="11" t="s">
        <v>226</v>
      </c>
      <c r="B474" s="80"/>
      <c r="C474" s="81"/>
      <c r="D474" s="5" t="s">
        <v>226</v>
      </c>
      <c r="E474" s="80"/>
      <c r="F474" s="81"/>
    </row>
    <row r="475" spans="1:6">
      <c r="A475" s="11" t="s">
        <v>166</v>
      </c>
      <c r="B475" s="80"/>
      <c r="C475" s="81"/>
      <c r="D475" s="5" t="s">
        <v>166</v>
      </c>
      <c r="E475" s="80"/>
      <c r="F475" s="81"/>
    </row>
    <row r="476" spans="1:6">
      <c r="A476" s="11" t="s">
        <v>227</v>
      </c>
      <c r="B476" s="80"/>
      <c r="C476" s="81"/>
      <c r="D476" s="5" t="s">
        <v>227</v>
      </c>
      <c r="E476" s="80"/>
      <c r="F476" s="81"/>
    </row>
    <row r="477" spans="1:6">
      <c r="A477" s="11" t="s">
        <v>161</v>
      </c>
      <c r="B477" s="80"/>
      <c r="C477" s="81"/>
      <c r="D477" s="5" t="s">
        <v>161</v>
      </c>
      <c r="E477" s="80"/>
      <c r="F477" s="81"/>
    </row>
    <row r="478" spans="1:6">
      <c r="A478" s="11" t="s">
        <v>249</v>
      </c>
      <c r="B478" s="80"/>
      <c r="C478" s="81"/>
      <c r="D478" s="5" t="s">
        <v>249</v>
      </c>
      <c r="E478" s="80"/>
      <c r="F478" s="81"/>
    </row>
    <row r="479" spans="1:6">
      <c r="A479" s="11" t="s">
        <v>248</v>
      </c>
      <c r="B479" s="80"/>
      <c r="C479" s="81"/>
      <c r="D479" s="5" t="s">
        <v>248</v>
      </c>
      <c r="E479" s="80"/>
      <c r="F479" s="81"/>
    </row>
    <row r="480" spans="1:6">
      <c r="A480" s="11" t="s">
        <v>325</v>
      </c>
      <c r="B480" s="80"/>
      <c r="C480" s="81"/>
      <c r="D480" s="5" t="s">
        <v>325</v>
      </c>
      <c r="E480" s="80"/>
      <c r="F480" s="81"/>
    </row>
    <row r="481" spans="1:6">
      <c r="A481" s="11" t="s">
        <v>348</v>
      </c>
      <c r="B481" s="80"/>
      <c r="C481" s="81"/>
      <c r="D481" s="5" t="s">
        <v>348</v>
      </c>
      <c r="E481" s="80"/>
      <c r="F481" s="81"/>
    </row>
    <row r="482" spans="1:6">
      <c r="A482" s="11" t="s">
        <v>373</v>
      </c>
      <c r="B482" s="80"/>
      <c r="C482" s="81"/>
      <c r="D482" s="5" t="s">
        <v>373</v>
      </c>
      <c r="E482" s="80"/>
      <c r="F482" s="81"/>
    </row>
    <row r="483" spans="1:6">
      <c r="A483" s="11" t="s">
        <v>228</v>
      </c>
      <c r="B483" s="80"/>
      <c r="C483" s="81"/>
      <c r="D483" s="5" t="s">
        <v>228</v>
      </c>
      <c r="E483" s="80"/>
      <c r="F483" s="81"/>
    </row>
    <row r="484" spans="1:6">
      <c r="A484" s="11" t="s">
        <v>229</v>
      </c>
      <c r="B484" s="80"/>
      <c r="C484" s="81"/>
      <c r="D484" s="5" t="s">
        <v>229</v>
      </c>
      <c r="E484" s="80"/>
      <c r="F484" s="81"/>
    </row>
    <row r="485" spans="1:6">
      <c r="A485" s="11" t="s">
        <v>228</v>
      </c>
      <c r="B485" s="80"/>
      <c r="C485" s="81"/>
      <c r="D485" s="5" t="s">
        <v>228</v>
      </c>
      <c r="E485" s="80"/>
      <c r="F485" s="81"/>
    </row>
    <row r="486" spans="1:6">
      <c r="A486" s="11" t="s">
        <v>230</v>
      </c>
      <c r="B486" s="80"/>
      <c r="C486" s="81"/>
      <c r="D486" s="5" t="s">
        <v>230</v>
      </c>
      <c r="E486" s="80"/>
      <c r="F486" s="81"/>
    </row>
    <row r="487" spans="1:6">
      <c r="A487" s="11" t="s">
        <v>273</v>
      </c>
      <c r="B487" s="80"/>
      <c r="C487" s="81"/>
      <c r="D487" s="5" t="s">
        <v>273</v>
      </c>
      <c r="E487" s="80"/>
      <c r="F487" s="81"/>
    </row>
    <row r="488" spans="1:6">
      <c r="A488" s="11" t="s">
        <v>302</v>
      </c>
      <c r="B488" s="80"/>
      <c r="C488" s="81"/>
      <c r="D488" s="5" t="s">
        <v>302</v>
      </c>
      <c r="E488" s="80"/>
      <c r="F488" s="81"/>
    </row>
    <row r="489" spans="1:6">
      <c r="A489" s="11" t="s">
        <v>326</v>
      </c>
      <c r="B489" s="80"/>
      <c r="C489" s="81"/>
      <c r="D489" s="5" t="s">
        <v>326</v>
      </c>
      <c r="E489" s="80"/>
      <c r="F489" s="81"/>
    </row>
    <row r="490" spans="1:6">
      <c r="A490" s="11" t="s">
        <v>349</v>
      </c>
      <c r="B490" s="80"/>
      <c r="C490" s="81"/>
      <c r="D490" s="5" t="s">
        <v>349</v>
      </c>
      <c r="E490" s="80"/>
      <c r="F490" s="81"/>
    </row>
    <row r="491" spans="1:6">
      <c r="A491" s="11" t="s">
        <v>374</v>
      </c>
      <c r="B491" s="80"/>
      <c r="C491" s="81"/>
      <c r="D491" s="5" t="s">
        <v>374</v>
      </c>
      <c r="E491" s="80"/>
      <c r="F491" s="81"/>
    </row>
    <row r="492" spans="1:6">
      <c r="A492" s="11" t="s">
        <v>396</v>
      </c>
      <c r="B492" s="80"/>
      <c r="C492" s="81"/>
      <c r="D492" s="5" t="s">
        <v>396</v>
      </c>
      <c r="E492" s="80"/>
      <c r="F492" s="81"/>
    </row>
    <row r="493" spans="1:6">
      <c r="A493" s="11" t="s">
        <v>161</v>
      </c>
      <c r="B493" s="80"/>
      <c r="C493" s="81"/>
      <c r="D493" s="5" t="s">
        <v>161</v>
      </c>
      <c r="E493" s="80"/>
      <c r="F493" s="81"/>
    </row>
    <row r="494" spans="1:6">
      <c r="A494" s="11" t="s">
        <v>249</v>
      </c>
      <c r="B494" s="80"/>
      <c r="C494" s="81"/>
      <c r="D494" s="5" t="s">
        <v>249</v>
      </c>
      <c r="E494" s="80"/>
      <c r="F494" s="81"/>
    </row>
    <row r="495" spans="1:6">
      <c r="A495" s="11" t="s">
        <v>248</v>
      </c>
      <c r="B495" s="80"/>
      <c r="C495" s="81"/>
      <c r="D495" s="5" t="s">
        <v>248</v>
      </c>
      <c r="E495" s="80"/>
      <c r="F495" s="81"/>
    </row>
    <row r="496" spans="1:6">
      <c r="A496" s="11" t="s">
        <v>251</v>
      </c>
      <c r="B496" s="80"/>
      <c r="C496" s="81"/>
      <c r="D496" s="5" t="s">
        <v>251</v>
      </c>
      <c r="E496" s="80"/>
      <c r="F496" s="81"/>
    </row>
    <row r="497" spans="1:6">
      <c r="A497" s="11" t="s">
        <v>311</v>
      </c>
      <c r="B497" s="80"/>
      <c r="C497" s="81"/>
      <c r="D497" s="5" t="s">
        <v>311</v>
      </c>
      <c r="E497" s="80"/>
      <c r="F497" s="81"/>
    </row>
    <row r="498" spans="1:6">
      <c r="A498" s="11" t="s">
        <v>267</v>
      </c>
      <c r="B498" s="80"/>
      <c r="C498" s="81"/>
      <c r="D498" s="5" t="s">
        <v>267</v>
      </c>
      <c r="E498" s="80"/>
      <c r="F498" s="81"/>
    </row>
    <row r="499" spans="1:6">
      <c r="A499" s="11" t="s">
        <v>500</v>
      </c>
      <c r="B499" s="80"/>
      <c r="C499" s="81"/>
      <c r="D499" s="5" t="s">
        <v>500</v>
      </c>
      <c r="E499" s="80"/>
      <c r="F499" s="81"/>
    </row>
    <row r="500" spans="1:6">
      <c r="A500" s="11" t="s">
        <v>511</v>
      </c>
      <c r="B500" s="80"/>
      <c r="C500" s="81"/>
      <c r="D500" s="5" t="s">
        <v>511</v>
      </c>
      <c r="E500" s="80"/>
      <c r="F500" s="81"/>
    </row>
    <row r="501" spans="1:6">
      <c r="A501" s="11" t="s">
        <v>521</v>
      </c>
      <c r="B501" s="80"/>
      <c r="C501" s="81"/>
      <c r="D501" s="5" t="s">
        <v>521</v>
      </c>
      <c r="E501" s="80"/>
      <c r="F501" s="81"/>
    </row>
    <row r="502" spans="1:6">
      <c r="A502" s="11" t="s">
        <v>530</v>
      </c>
      <c r="B502" s="80"/>
      <c r="C502" s="81"/>
      <c r="D502" s="5" t="s">
        <v>530</v>
      </c>
      <c r="E502" s="80"/>
      <c r="F502" s="81"/>
    </row>
    <row r="503" spans="1:6">
      <c r="A503" s="11" t="s">
        <v>540</v>
      </c>
      <c r="B503" s="80"/>
      <c r="C503" s="81"/>
      <c r="D503" s="5" t="s">
        <v>540</v>
      </c>
      <c r="E503" s="80"/>
      <c r="F503" s="81"/>
    </row>
    <row r="504" spans="1:6">
      <c r="A504" s="11" t="s">
        <v>546</v>
      </c>
      <c r="B504" s="80"/>
      <c r="C504" s="81"/>
      <c r="D504" s="5" t="s">
        <v>546</v>
      </c>
      <c r="E504" s="80"/>
      <c r="F504" s="81"/>
    </row>
    <row r="505" spans="1:6">
      <c r="A505" s="11" t="s">
        <v>552</v>
      </c>
      <c r="B505" s="80"/>
      <c r="C505" s="81"/>
      <c r="D505" s="5" t="s">
        <v>552</v>
      </c>
      <c r="E505" s="80"/>
      <c r="F505" s="81"/>
    </row>
    <row r="506" spans="1:6">
      <c r="A506" s="11" t="s">
        <v>558</v>
      </c>
      <c r="B506" s="80"/>
      <c r="C506" s="81"/>
      <c r="D506" s="5" t="s">
        <v>558</v>
      </c>
      <c r="E506" s="80"/>
      <c r="F506" s="81"/>
    </row>
    <row r="507" spans="1:6">
      <c r="A507" s="11" t="s">
        <v>565</v>
      </c>
      <c r="B507" s="80"/>
      <c r="C507" s="81"/>
      <c r="D507" s="5" t="s">
        <v>565</v>
      </c>
      <c r="E507" s="80"/>
      <c r="F507" s="81"/>
    </row>
    <row r="508" spans="1:6">
      <c r="A508" s="11" t="s">
        <v>231</v>
      </c>
      <c r="B508" s="80"/>
      <c r="C508" s="81"/>
      <c r="D508" s="5" t="s">
        <v>231</v>
      </c>
      <c r="E508" s="80"/>
      <c r="F508" s="81"/>
    </row>
    <row r="509" spans="1:6">
      <c r="A509" s="11" t="s">
        <v>274</v>
      </c>
      <c r="B509" s="80"/>
      <c r="C509" s="81"/>
      <c r="D509" s="5" t="s">
        <v>274</v>
      </c>
      <c r="E509" s="80"/>
      <c r="F509" s="81"/>
    </row>
    <row r="510" spans="1:6">
      <c r="A510" s="11" t="s">
        <v>303</v>
      </c>
      <c r="B510" s="80"/>
      <c r="C510" s="81"/>
      <c r="D510" s="5" t="s">
        <v>303</v>
      </c>
      <c r="E510" s="80"/>
      <c r="F510" s="81"/>
    </row>
    <row r="511" spans="1:6">
      <c r="A511" s="11" t="s">
        <v>327</v>
      </c>
      <c r="B511" s="80"/>
      <c r="C511" s="81"/>
      <c r="D511" s="5" t="s">
        <v>327</v>
      </c>
      <c r="E511" s="80"/>
      <c r="F511" s="81"/>
    </row>
    <row r="512" spans="1:6">
      <c r="A512" s="11" t="s">
        <v>350</v>
      </c>
      <c r="B512" s="80"/>
      <c r="C512" s="81"/>
      <c r="D512" s="5" t="s">
        <v>350</v>
      </c>
      <c r="E512" s="80"/>
      <c r="F512" s="81"/>
    </row>
    <row r="513" spans="1:6">
      <c r="A513" s="11" t="s">
        <v>375</v>
      </c>
      <c r="B513" s="80"/>
      <c r="C513" s="81"/>
      <c r="D513" s="5" t="s">
        <v>375</v>
      </c>
      <c r="E513" s="80"/>
      <c r="F513" s="81"/>
    </row>
    <row r="514" spans="1:6">
      <c r="A514" s="11" t="s">
        <v>397</v>
      </c>
      <c r="B514" s="80"/>
      <c r="C514" s="81"/>
      <c r="D514" s="5" t="s">
        <v>397</v>
      </c>
      <c r="E514" s="80"/>
      <c r="F514" s="81"/>
    </row>
    <row r="515" spans="1:6">
      <c r="A515" s="11" t="s">
        <v>232</v>
      </c>
      <c r="B515" s="80"/>
      <c r="C515" s="81"/>
      <c r="D515" s="5" t="s">
        <v>232</v>
      </c>
      <c r="E515" s="80"/>
      <c r="F515" s="81"/>
    </row>
    <row r="516" spans="1:6">
      <c r="A516" s="11" t="s">
        <v>275</v>
      </c>
      <c r="B516" s="80"/>
      <c r="C516" s="81"/>
      <c r="D516" s="5" t="s">
        <v>275</v>
      </c>
      <c r="E516" s="80"/>
      <c r="F516" s="81"/>
    </row>
    <row r="517" spans="1:6">
      <c r="A517" s="11" t="s">
        <v>304</v>
      </c>
      <c r="B517" s="80"/>
      <c r="C517" s="81"/>
      <c r="D517" s="5" t="s">
        <v>304</v>
      </c>
      <c r="E517" s="80"/>
      <c r="F517" s="81"/>
    </row>
    <row r="518" spans="1:6">
      <c r="A518" s="11" t="s">
        <v>328</v>
      </c>
      <c r="B518" s="80"/>
      <c r="C518" s="81"/>
      <c r="D518" s="5" t="s">
        <v>328</v>
      </c>
      <c r="E518" s="80"/>
      <c r="F518" s="81"/>
    </row>
    <row r="519" spans="1:6">
      <c r="A519" s="11" t="s">
        <v>351</v>
      </c>
      <c r="B519" s="80"/>
      <c r="C519" s="81"/>
      <c r="D519" s="5" t="s">
        <v>351</v>
      </c>
      <c r="E519" s="80"/>
      <c r="F519" s="81"/>
    </row>
    <row r="520" spans="1:6">
      <c r="A520" s="11" t="s">
        <v>376</v>
      </c>
      <c r="B520" s="80"/>
      <c r="C520" s="81"/>
      <c r="D520" s="5" t="s">
        <v>376</v>
      </c>
      <c r="E520" s="80"/>
      <c r="F520" s="81"/>
    </row>
    <row r="521" spans="1:6">
      <c r="A521" s="11" t="s">
        <v>398</v>
      </c>
      <c r="B521" s="80"/>
      <c r="C521" s="81"/>
      <c r="D521" s="5" t="s">
        <v>398</v>
      </c>
      <c r="E521" s="80"/>
      <c r="F521" s="81"/>
    </row>
    <row r="522" spans="1:6">
      <c r="A522" s="11" t="s">
        <v>417</v>
      </c>
      <c r="B522" s="80"/>
      <c r="C522" s="81"/>
      <c r="D522" s="5" t="s">
        <v>417</v>
      </c>
      <c r="E522" s="80"/>
      <c r="F522" s="81"/>
    </row>
    <row r="523" spans="1:6">
      <c r="A523" s="11" t="s">
        <v>233</v>
      </c>
      <c r="B523" s="80"/>
      <c r="C523" s="81"/>
      <c r="D523" s="5" t="s">
        <v>233</v>
      </c>
      <c r="E523" s="80"/>
      <c r="F523" s="81"/>
    </row>
    <row r="524" spans="1:6">
      <c r="A524" s="11" t="s">
        <v>276</v>
      </c>
      <c r="B524" s="80"/>
      <c r="C524" s="81"/>
      <c r="D524" s="5" t="s">
        <v>276</v>
      </c>
      <c r="E524" s="80"/>
      <c r="F524" s="81"/>
    </row>
    <row r="525" spans="1:6">
      <c r="A525" s="11" t="s">
        <v>305</v>
      </c>
      <c r="B525" s="80"/>
      <c r="C525" s="81"/>
      <c r="D525" s="5" t="s">
        <v>305</v>
      </c>
      <c r="E525" s="80"/>
      <c r="F525" s="81"/>
    </row>
    <row r="526" spans="1:6">
      <c r="A526" s="11" t="s">
        <v>329</v>
      </c>
      <c r="B526" s="80"/>
      <c r="C526" s="81"/>
      <c r="D526" s="5" t="s">
        <v>329</v>
      </c>
      <c r="E526" s="80"/>
      <c r="F526" s="81"/>
    </row>
    <row r="527" spans="1:6">
      <c r="A527" s="11" t="s">
        <v>352</v>
      </c>
      <c r="B527" s="80"/>
      <c r="C527" s="81"/>
      <c r="D527" s="5" t="s">
        <v>352</v>
      </c>
      <c r="E527" s="80"/>
      <c r="F527" s="81"/>
    </row>
    <row r="528" spans="1:6">
      <c r="A528" s="11" t="s">
        <v>377</v>
      </c>
      <c r="B528" s="80"/>
      <c r="C528" s="81"/>
      <c r="D528" s="5" t="s">
        <v>377</v>
      </c>
      <c r="E528" s="80"/>
      <c r="F528" s="81"/>
    </row>
    <row r="529" spans="1:6">
      <c r="A529" s="11" t="s">
        <v>399</v>
      </c>
      <c r="B529" s="80"/>
      <c r="C529" s="81"/>
      <c r="D529" s="5" t="s">
        <v>399</v>
      </c>
      <c r="E529" s="80"/>
      <c r="F529" s="81"/>
    </row>
    <row r="530" spans="1:6">
      <c r="A530" s="11" t="s">
        <v>418</v>
      </c>
      <c r="B530" s="80"/>
      <c r="C530" s="81"/>
      <c r="D530" s="5" t="s">
        <v>418</v>
      </c>
      <c r="E530" s="80"/>
      <c r="F530" s="81"/>
    </row>
    <row r="531" spans="1:6">
      <c r="A531" s="11" t="s">
        <v>434</v>
      </c>
      <c r="B531" s="80"/>
      <c r="C531" s="81"/>
      <c r="D531" s="5" t="s">
        <v>434</v>
      </c>
      <c r="E531" s="80"/>
      <c r="F531" s="81"/>
    </row>
    <row r="532" spans="1:6">
      <c r="A532" s="11" t="s">
        <v>450</v>
      </c>
      <c r="B532" s="80"/>
      <c r="C532" s="81"/>
      <c r="D532" s="5" t="s">
        <v>450</v>
      </c>
      <c r="E532" s="80"/>
      <c r="F532" s="81"/>
    </row>
    <row r="533" spans="1:6">
      <c r="A533" s="11" t="s">
        <v>466</v>
      </c>
      <c r="B533" s="80"/>
      <c r="C533" s="81"/>
      <c r="D533" s="5" t="s">
        <v>466</v>
      </c>
      <c r="E533" s="80"/>
      <c r="F533" s="81"/>
    </row>
    <row r="534" spans="1:6">
      <c r="A534" s="11" t="s">
        <v>479</v>
      </c>
      <c r="B534" s="80"/>
      <c r="C534" s="81"/>
      <c r="D534" s="5" t="s">
        <v>479</v>
      </c>
      <c r="E534" s="80"/>
      <c r="F534" s="81"/>
    </row>
    <row r="535" spans="1:6">
      <c r="A535" s="11" t="s">
        <v>489</v>
      </c>
      <c r="B535" s="80"/>
      <c r="C535" s="81"/>
      <c r="D535" s="5" t="s">
        <v>489</v>
      </c>
      <c r="E535" s="80"/>
      <c r="F535" s="81"/>
    </row>
    <row r="536" spans="1:6">
      <c r="A536" s="11" t="s">
        <v>501</v>
      </c>
      <c r="B536" s="80"/>
      <c r="C536" s="81"/>
      <c r="D536" s="5" t="s">
        <v>501</v>
      </c>
      <c r="E536" s="80"/>
      <c r="F536" s="81"/>
    </row>
    <row r="537" spans="1:6">
      <c r="A537" s="11" t="s">
        <v>512</v>
      </c>
      <c r="B537" s="80"/>
      <c r="C537" s="81"/>
      <c r="D537" s="5" t="s">
        <v>512</v>
      </c>
      <c r="E537" s="80"/>
      <c r="F537" s="81"/>
    </row>
    <row r="538" spans="1:6">
      <c r="A538" s="11" t="s">
        <v>522</v>
      </c>
      <c r="B538" s="80"/>
      <c r="C538" s="81"/>
      <c r="D538" s="5" t="s">
        <v>522</v>
      </c>
      <c r="E538" s="80"/>
      <c r="F538" s="81"/>
    </row>
    <row r="539" spans="1:6">
      <c r="A539" s="11" t="s">
        <v>531</v>
      </c>
      <c r="B539" s="80"/>
      <c r="C539" s="81"/>
      <c r="D539" s="5" t="s">
        <v>531</v>
      </c>
      <c r="E539" s="80"/>
      <c r="F539" s="81"/>
    </row>
    <row r="540" spans="1:6">
      <c r="A540" s="11" t="s">
        <v>287</v>
      </c>
      <c r="B540" s="80"/>
      <c r="C540" s="81"/>
      <c r="D540" s="5" t="s">
        <v>287</v>
      </c>
      <c r="E540" s="80"/>
      <c r="F540" s="81"/>
    </row>
    <row r="541" spans="1:6">
      <c r="A541" s="11" t="s">
        <v>547</v>
      </c>
      <c r="B541" s="80"/>
      <c r="C541" s="81"/>
      <c r="D541" s="5" t="s">
        <v>547</v>
      </c>
      <c r="E541" s="80"/>
      <c r="F541" s="81"/>
    </row>
    <row r="542" spans="1:6">
      <c r="A542" s="11" t="s">
        <v>553</v>
      </c>
      <c r="B542" s="80"/>
      <c r="C542" s="81"/>
      <c r="D542" s="5" t="s">
        <v>553</v>
      </c>
      <c r="E542" s="80"/>
      <c r="F542" s="81"/>
    </row>
    <row r="543" spans="1:6">
      <c r="A543" s="11" t="s">
        <v>559</v>
      </c>
      <c r="B543" s="80"/>
      <c r="C543" s="81"/>
      <c r="D543" s="5" t="s">
        <v>559</v>
      </c>
      <c r="E543" s="80"/>
      <c r="F543" s="81"/>
    </row>
    <row r="544" spans="1:6">
      <c r="A544" s="11" t="s">
        <v>566</v>
      </c>
      <c r="B544" s="80"/>
      <c r="C544" s="81"/>
      <c r="D544" s="5" t="s">
        <v>566</v>
      </c>
      <c r="E544" s="80"/>
      <c r="F544" s="81"/>
    </row>
    <row r="545" spans="1:6">
      <c r="A545" s="11" t="s">
        <v>573</v>
      </c>
      <c r="B545" s="80"/>
      <c r="C545" s="81"/>
      <c r="D545" s="5" t="s">
        <v>573</v>
      </c>
      <c r="E545" s="80"/>
      <c r="F545" s="81"/>
    </row>
    <row r="546" spans="1:6">
      <c r="A546" s="11" t="s">
        <v>580</v>
      </c>
      <c r="B546" s="80"/>
      <c r="C546" s="81"/>
      <c r="D546" s="5" t="s">
        <v>580</v>
      </c>
      <c r="E546" s="80"/>
      <c r="F546" s="81"/>
    </row>
    <row r="547" spans="1:6">
      <c r="A547" s="11" t="s">
        <v>586</v>
      </c>
      <c r="B547" s="80"/>
      <c r="C547" s="81"/>
      <c r="D547" s="5" t="s">
        <v>586</v>
      </c>
      <c r="E547" s="80"/>
      <c r="F547" s="81"/>
    </row>
    <row r="548" spans="1:6">
      <c r="A548" s="11" t="s">
        <v>592</v>
      </c>
      <c r="B548" s="80"/>
      <c r="C548" s="81"/>
      <c r="D548" s="5" t="s">
        <v>592</v>
      </c>
      <c r="E548" s="80"/>
      <c r="F548" s="81"/>
    </row>
    <row r="549" spans="1:6">
      <c r="A549" s="11" t="s">
        <v>598</v>
      </c>
      <c r="B549" s="80"/>
      <c r="C549" s="81"/>
      <c r="D549" s="5" t="s">
        <v>598</v>
      </c>
      <c r="E549" s="80"/>
      <c r="F549" s="81"/>
    </row>
    <row r="550" spans="1:6">
      <c r="A550" s="11" t="s">
        <v>603</v>
      </c>
      <c r="B550" s="80"/>
      <c r="C550" s="81"/>
      <c r="D550" s="5" t="s">
        <v>603</v>
      </c>
      <c r="E550" s="80"/>
      <c r="F550" s="81"/>
    </row>
    <row r="551" spans="1:6">
      <c r="A551" s="11" t="s">
        <v>608</v>
      </c>
      <c r="B551" s="80"/>
      <c r="C551" s="81"/>
      <c r="D551" s="5" t="s">
        <v>608</v>
      </c>
      <c r="E551" s="80"/>
      <c r="F551" s="81"/>
    </row>
    <row r="552" spans="1:6">
      <c r="A552" s="11" t="s">
        <v>613</v>
      </c>
      <c r="B552" s="80"/>
      <c r="C552" s="81"/>
      <c r="D552" s="5" t="s">
        <v>613</v>
      </c>
      <c r="E552" s="80"/>
      <c r="F552" s="81"/>
    </row>
    <row r="553" spans="1:6">
      <c r="A553" s="11" t="s">
        <v>618</v>
      </c>
      <c r="B553" s="80"/>
      <c r="C553" s="81"/>
      <c r="D553" s="5" t="s">
        <v>618</v>
      </c>
      <c r="E553" s="80"/>
      <c r="F553" s="81"/>
    </row>
    <row r="554" spans="1:6">
      <c r="A554" s="11" t="s">
        <v>621</v>
      </c>
      <c r="B554" s="80"/>
      <c r="C554" s="81"/>
      <c r="D554" s="5" t="s">
        <v>621</v>
      </c>
      <c r="E554" s="80"/>
      <c r="F554" s="81"/>
    </row>
    <row r="555" spans="1:6">
      <c r="A555" s="11" t="s">
        <v>624</v>
      </c>
      <c r="B555" s="80"/>
      <c r="C555" s="81"/>
      <c r="D555" s="5" t="s">
        <v>624</v>
      </c>
      <c r="E555" s="80"/>
      <c r="F555" s="81"/>
    </row>
    <row r="556" spans="1:6">
      <c r="A556" s="11" t="s">
        <v>627</v>
      </c>
      <c r="B556" s="80"/>
      <c r="C556" s="81"/>
      <c r="D556" s="5" t="s">
        <v>627</v>
      </c>
      <c r="E556" s="80"/>
      <c r="F556" s="81"/>
    </row>
    <row r="557" spans="1:6">
      <c r="A557" s="11" t="s">
        <v>630</v>
      </c>
      <c r="B557" s="80"/>
      <c r="C557" s="81"/>
      <c r="D557" s="5" t="s">
        <v>630</v>
      </c>
      <c r="E557" s="80"/>
      <c r="F557" s="81"/>
    </row>
    <row r="558" spans="1:6">
      <c r="A558" s="11" t="s">
        <v>633</v>
      </c>
      <c r="B558" s="80"/>
      <c r="C558" s="81"/>
      <c r="D558" s="5" t="s">
        <v>633</v>
      </c>
      <c r="E558" s="80"/>
      <c r="F558" s="81"/>
    </row>
    <row r="559" spans="1:6">
      <c r="A559" s="11" t="s">
        <v>634</v>
      </c>
      <c r="B559" s="80"/>
      <c r="C559" s="81"/>
      <c r="D559" s="5" t="s">
        <v>634</v>
      </c>
      <c r="E559" s="80"/>
      <c r="F559" s="81"/>
    </row>
    <row r="560" spans="1:6">
      <c r="A560" s="11" t="s">
        <v>637</v>
      </c>
      <c r="B560" s="80"/>
      <c r="C560" s="81"/>
      <c r="D560" s="5" t="s">
        <v>637</v>
      </c>
      <c r="E560" s="80"/>
      <c r="F560" s="81"/>
    </row>
    <row r="561" spans="1:6">
      <c r="A561" s="11" t="s">
        <v>639</v>
      </c>
      <c r="B561" s="80"/>
      <c r="C561" s="81"/>
      <c r="D561" s="5" t="s">
        <v>639</v>
      </c>
      <c r="E561" s="80"/>
      <c r="F561" s="81"/>
    </row>
    <row r="562" spans="1:6">
      <c r="A562" s="11" t="s">
        <v>642</v>
      </c>
      <c r="B562" s="80"/>
      <c r="C562" s="81"/>
      <c r="D562" s="5" t="s">
        <v>642</v>
      </c>
      <c r="E562" s="80"/>
      <c r="F562" s="81"/>
    </row>
    <row r="563" spans="1:6">
      <c r="A563" s="11" t="s">
        <v>644</v>
      </c>
      <c r="B563" s="80"/>
      <c r="C563" s="81"/>
      <c r="D563" s="5" t="s">
        <v>644</v>
      </c>
      <c r="E563" s="80"/>
      <c r="F563" s="81"/>
    </row>
    <row r="564" spans="1:6">
      <c r="A564" s="11" t="s">
        <v>647</v>
      </c>
      <c r="B564" s="80"/>
      <c r="C564" s="81"/>
      <c r="D564" s="5" t="s">
        <v>647</v>
      </c>
      <c r="E564" s="80"/>
      <c r="F564" s="81"/>
    </row>
    <row r="565" spans="1:6">
      <c r="A565" s="11" t="s">
        <v>650</v>
      </c>
      <c r="B565" s="80"/>
      <c r="C565" s="81"/>
      <c r="D565" s="5" t="s">
        <v>650</v>
      </c>
      <c r="E565" s="80"/>
      <c r="F565" s="81"/>
    </row>
    <row r="566" spans="1:6">
      <c r="A566" s="11" t="s">
        <v>653</v>
      </c>
      <c r="B566" s="80"/>
      <c r="C566" s="81"/>
      <c r="D566" s="5" t="s">
        <v>653</v>
      </c>
      <c r="E566" s="80"/>
      <c r="F566" s="81"/>
    </row>
    <row r="567" spans="1:6">
      <c r="A567" s="11" t="s">
        <v>656</v>
      </c>
      <c r="B567" s="80"/>
      <c r="C567" s="81"/>
      <c r="D567" s="5" t="s">
        <v>656</v>
      </c>
      <c r="E567" s="80"/>
      <c r="F567" s="81"/>
    </row>
    <row r="568" spans="1:6">
      <c r="A568" s="11" t="s">
        <v>659</v>
      </c>
      <c r="B568" s="80"/>
      <c r="C568" s="81"/>
      <c r="D568" s="5" t="s">
        <v>659</v>
      </c>
      <c r="E568" s="80"/>
      <c r="F568" s="81"/>
    </row>
    <row r="569" spans="1:6">
      <c r="A569" s="11" t="s">
        <v>662</v>
      </c>
      <c r="B569" s="80"/>
      <c r="C569" s="81"/>
      <c r="D569" s="5" t="s">
        <v>662</v>
      </c>
      <c r="E569" s="80"/>
      <c r="F569" s="81"/>
    </row>
    <row r="570" spans="1:6">
      <c r="A570" s="11" t="s">
        <v>665</v>
      </c>
      <c r="B570" s="80"/>
      <c r="C570" s="81"/>
      <c r="D570" s="5" t="s">
        <v>665</v>
      </c>
      <c r="E570" s="80"/>
      <c r="F570" s="81"/>
    </row>
    <row r="571" spans="1:6">
      <c r="A571" s="11" t="s">
        <v>668</v>
      </c>
      <c r="B571" s="80"/>
      <c r="C571" s="81"/>
      <c r="D571" s="5" t="s">
        <v>668</v>
      </c>
      <c r="E571" s="80"/>
      <c r="F571" s="81"/>
    </row>
    <row r="572" spans="1:6">
      <c r="A572" s="11" t="s">
        <v>671</v>
      </c>
      <c r="B572" s="80"/>
      <c r="C572" s="81"/>
      <c r="D572" s="5" t="s">
        <v>671</v>
      </c>
      <c r="E572" s="80"/>
      <c r="F572" s="81"/>
    </row>
    <row r="573" spans="1:6">
      <c r="A573" s="11" t="s">
        <v>674</v>
      </c>
      <c r="B573" s="80"/>
      <c r="C573" s="81"/>
      <c r="D573" s="5" t="s">
        <v>674</v>
      </c>
      <c r="E573" s="80"/>
      <c r="F573" s="81"/>
    </row>
    <row r="574" spans="1:6">
      <c r="A574" s="11" t="s">
        <v>677</v>
      </c>
      <c r="B574" s="80"/>
      <c r="C574" s="81"/>
      <c r="D574" s="5" t="s">
        <v>677</v>
      </c>
      <c r="E574" s="80"/>
      <c r="F574" s="81"/>
    </row>
    <row r="575" spans="1:6">
      <c r="A575" s="11" t="s">
        <v>680</v>
      </c>
      <c r="B575" s="80"/>
      <c r="C575" s="81"/>
      <c r="D575" s="5" t="s">
        <v>680</v>
      </c>
      <c r="E575" s="80"/>
      <c r="F575" s="81"/>
    </row>
    <row r="576" spans="1:6">
      <c r="A576" s="11" t="s">
        <v>683</v>
      </c>
      <c r="B576" s="80"/>
      <c r="C576" s="81"/>
      <c r="D576" s="5" t="s">
        <v>683</v>
      </c>
      <c r="E576" s="80"/>
      <c r="F576" s="81"/>
    </row>
    <row r="577" spans="1:6">
      <c r="A577" s="11" t="s">
        <v>686</v>
      </c>
      <c r="B577" s="80"/>
      <c r="C577" s="81"/>
      <c r="D577" s="5" t="s">
        <v>686</v>
      </c>
      <c r="E577" s="80"/>
      <c r="F577" s="81"/>
    </row>
    <row r="578" spans="1:6">
      <c r="A578" s="11" t="s">
        <v>689</v>
      </c>
      <c r="B578" s="80"/>
      <c r="C578" s="81"/>
      <c r="D578" s="5" t="s">
        <v>689</v>
      </c>
      <c r="E578" s="80"/>
      <c r="F578" s="81"/>
    </row>
    <row r="579" spans="1:6">
      <c r="A579" s="11" t="s">
        <v>691</v>
      </c>
      <c r="B579" s="80"/>
      <c r="C579" s="81"/>
      <c r="D579" s="5" t="s">
        <v>691</v>
      </c>
      <c r="E579" s="80"/>
      <c r="F579" s="81"/>
    </row>
    <row r="580" spans="1:6">
      <c r="A580" s="11" t="s">
        <v>693</v>
      </c>
      <c r="B580" s="80"/>
      <c r="C580" s="81"/>
      <c r="D580" s="5" t="s">
        <v>693</v>
      </c>
      <c r="E580" s="80"/>
      <c r="F580" s="81"/>
    </row>
    <row r="581" spans="1:6">
      <c r="A581" s="11" t="s">
        <v>695</v>
      </c>
      <c r="B581" s="80"/>
      <c r="C581" s="81"/>
      <c r="D581" s="5" t="s">
        <v>695</v>
      </c>
      <c r="E581" s="80"/>
      <c r="F581" s="81"/>
    </row>
    <row r="582" spans="1:6">
      <c r="A582" s="11" t="s">
        <v>697</v>
      </c>
      <c r="B582" s="80"/>
      <c r="C582" s="81"/>
      <c r="D582" s="5" t="s">
        <v>697</v>
      </c>
      <c r="E582" s="80"/>
      <c r="F582" s="81"/>
    </row>
    <row r="583" spans="1:6">
      <c r="A583" s="11" t="s">
        <v>699</v>
      </c>
      <c r="B583" s="80"/>
      <c r="C583" s="81"/>
      <c r="D583" s="5" t="s">
        <v>699</v>
      </c>
      <c r="E583" s="80"/>
      <c r="F583" s="81"/>
    </row>
    <row r="584" spans="1:6">
      <c r="A584" s="11" t="s">
        <v>701</v>
      </c>
      <c r="B584" s="80"/>
      <c r="C584" s="81"/>
      <c r="D584" s="5" t="s">
        <v>701</v>
      </c>
      <c r="E584" s="80"/>
      <c r="F584" s="81"/>
    </row>
    <row r="585" spans="1:6">
      <c r="A585" s="11" t="s">
        <v>703</v>
      </c>
      <c r="B585" s="80"/>
      <c r="C585" s="81"/>
      <c r="D585" s="5" t="s">
        <v>703</v>
      </c>
      <c r="E585" s="80"/>
      <c r="F585" s="81"/>
    </row>
    <row r="586" spans="1:6">
      <c r="A586" s="11" t="s">
        <v>705</v>
      </c>
      <c r="B586" s="80"/>
      <c r="C586" s="81"/>
      <c r="D586" s="5" t="s">
        <v>705</v>
      </c>
      <c r="E586" s="80"/>
      <c r="F586" s="81"/>
    </row>
    <row r="587" spans="1:6">
      <c r="A587" s="11" t="s">
        <v>707</v>
      </c>
      <c r="B587" s="80"/>
      <c r="C587" s="81"/>
      <c r="D587" s="5" t="s">
        <v>707</v>
      </c>
      <c r="E587" s="80"/>
      <c r="F587" s="81"/>
    </row>
    <row r="588" spans="1:6">
      <c r="A588" s="11" t="s">
        <v>709</v>
      </c>
      <c r="B588" s="80"/>
      <c r="C588" s="81"/>
      <c r="D588" s="5" t="s">
        <v>709</v>
      </c>
      <c r="E588" s="80"/>
      <c r="F588" s="81"/>
    </row>
    <row r="589" spans="1:6">
      <c r="A589" s="11" t="s">
        <v>711</v>
      </c>
      <c r="B589" s="80"/>
      <c r="C589" s="81"/>
      <c r="D589" s="5" t="s">
        <v>711</v>
      </c>
      <c r="E589" s="80"/>
      <c r="F589" s="81"/>
    </row>
    <row r="590" spans="1:6">
      <c r="A590" s="11" t="s">
        <v>713</v>
      </c>
      <c r="B590" s="80"/>
      <c r="C590" s="81"/>
      <c r="D590" s="5" t="s">
        <v>713</v>
      </c>
      <c r="E590" s="80"/>
      <c r="F590" s="81"/>
    </row>
    <row r="591" spans="1:6">
      <c r="A591" s="11" t="s">
        <v>715</v>
      </c>
      <c r="B591" s="80"/>
      <c r="C591" s="81"/>
      <c r="D591" s="5" t="s">
        <v>715</v>
      </c>
      <c r="E591" s="80"/>
      <c r="F591" s="81"/>
    </row>
    <row r="592" spans="1:6">
      <c r="A592" s="11" t="s">
        <v>717</v>
      </c>
      <c r="B592" s="80"/>
      <c r="C592" s="81"/>
      <c r="D592" s="5" t="s">
        <v>717</v>
      </c>
      <c r="E592" s="80"/>
      <c r="F592" s="81"/>
    </row>
    <row r="593" spans="1:6">
      <c r="A593" s="11" t="s">
        <v>719</v>
      </c>
      <c r="B593" s="80"/>
      <c r="C593" s="81"/>
      <c r="D593" s="5" t="s">
        <v>719</v>
      </c>
      <c r="E593" s="80"/>
      <c r="F593" s="81"/>
    </row>
    <row r="594" spans="1:6">
      <c r="A594" s="11" t="s">
        <v>721</v>
      </c>
      <c r="B594" s="80"/>
      <c r="C594" s="81"/>
      <c r="D594" s="5" t="s">
        <v>721</v>
      </c>
      <c r="E594" s="80"/>
      <c r="F594" s="81"/>
    </row>
    <row r="595" spans="1:6">
      <c r="A595" s="11" t="s">
        <v>723</v>
      </c>
      <c r="B595" s="80"/>
      <c r="C595" s="81"/>
      <c r="D595" s="5" t="s">
        <v>723</v>
      </c>
      <c r="E595" s="80"/>
      <c r="F595" s="81"/>
    </row>
    <row r="596" spans="1:6">
      <c r="A596" s="11" t="s">
        <v>725</v>
      </c>
      <c r="B596" s="80"/>
      <c r="C596" s="81"/>
      <c r="D596" s="5" t="s">
        <v>725</v>
      </c>
      <c r="E596" s="80"/>
      <c r="F596" s="81"/>
    </row>
    <row r="597" spans="1:6">
      <c r="A597" s="11" t="s">
        <v>726</v>
      </c>
      <c r="B597" s="80"/>
      <c r="C597" s="81"/>
      <c r="D597" s="5" t="s">
        <v>726</v>
      </c>
      <c r="E597" s="80"/>
      <c r="F597" s="81"/>
    </row>
    <row r="598" spans="1:6">
      <c r="A598" s="11" t="s">
        <v>234</v>
      </c>
      <c r="B598" s="80"/>
      <c r="C598" s="81"/>
      <c r="D598" s="5" t="s">
        <v>234</v>
      </c>
      <c r="E598" s="80"/>
      <c r="F598" s="81"/>
    </row>
    <row r="599" spans="1:6">
      <c r="A599" s="11" t="s">
        <v>235</v>
      </c>
      <c r="B599" s="80"/>
      <c r="C599" s="81"/>
      <c r="D599" s="5" t="s">
        <v>235</v>
      </c>
      <c r="E599" s="80"/>
      <c r="F599" s="81"/>
    </row>
    <row r="600" spans="1:6">
      <c r="A600" s="11" t="s">
        <v>236</v>
      </c>
      <c r="B600" s="80"/>
      <c r="C600" s="81"/>
      <c r="D600" s="5" t="s">
        <v>236</v>
      </c>
      <c r="E600" s="80"/>
      <c r="F600" s="81"/>
    </row>
    <row r="601" spans="1:6">
      <c r="A601" s="11" t="s">
        <v>277</v>
      </c>
      <c r="B601" s="80"/>
      <c r="C601" s="81"/>
      <c r="D601" s="5" t="s">
        <v>277</v>
      </c>
      <c r="E601" s="80"/>
      <c r="F601" s="81"/>
    </row>
    <row r="602" spans="1:6">
      <c r="A602" s="11" t="s">
        <v>306</v>
      </c>
      <c r="B602" s="80"/>
      <c r="C602" s="81"/>
      <c r="D602" s="5" t="s">
        <v>306</v>
      </c>
      <c r="E602" s="80"/>
      <c r="F602" s="81"/>
    </row>
    <row r="603" spans="1:6">
      <c r="A603" s="11" t="s">
        <v>330</v>
      </c>
      <c r="B603" s="80"/>
      <c r="C603" s="81"/>
      <c r="D603" s="5" t="s">
        <v>330</v>
      </c>
      <c r="E603" s="80"/>
      <c r="F603" s="81"/>
    </row>
    <row r="604" spans="1:6">
      <c r="A604" s="11" t="s">
        <v>353</v>
      </c>
      <c r="B604" s="80"/>
      <c r="C604" s="81"/>
      <c r="D604" s="5" t="s">
        <v>353</v>
      </c>
      <c r="E604" s="80"/>
      <c r="F604" s="81"/>
    </row>
    <row r="605" spans="1:6">
      <c r="A605" s="11" t="s">
        <v>378</v>
      </c>
      <c r="B605" s="80"/>
      <c r="C605" s="81"/>
      <c r="D605" s="5" t="s">
        <v>378</v>
      </c>
      <c r="E605" s="80"/>
      <c r="F605" s="81"/>
    </row>
    <row r="606" spans="1:6">
      <c r="A606" s="11" t="s">
        <v>400</v>
      </c>
      <c r="B606" s="80"/>
      <c r="C606" s="81"/>
      <c r="D606" s="5" t="s">
        <v>400</v>
      </c>
      <c r="E606" s="80"/>
      <c r="F606" s="81"/>
    </row>
    <row r="607" spans="1:6">
      <c r="A607" s="11" t="s">
        <v>419</v>
      </c>
      <c r="B607" s="80"/>
      <c r="C607" s="81"/>
      <c r="D607" s="5" t="s">
        <v>419</v>
      </c>
      <c r="E607" s="80"/>
      <c r="F607" s="81"/>
    </row>
    <row r="608" spans="1:6">
      <c r="A608" s="11" t="s">
        <v>236</v>
      </c>
      <c r="B608" s="80"/>
      <c r="C608" s="81"/>
      <c r="D608" s="5" t="s">
        <v>236</v>
      </c>
      <c r="E608" s="80"/>
      <c r="F608" s="81"/>
    </row>
    <row r="609" spans="1:6">
      <c r="A609" s="11" t="s">
        <v>277</v>
      </c>
      <c r="B609" s="80"/>
      <c r="C609" s="81"/>
      <c r="D609" s="5" t="s">
        <v>277</v>
      </c>
      <c r="E609" s="80"/>
      <c r="F609" s="81"/>
    </row>
    <row r="610" spans="1:6">
      <c r="A610" s="11" t="s">
        <v>306</v>
      </c>
      <c r="B610" s="80"/>
      <c r="C610" s="81"/>
      <c r="D610" s="5" t="s">
        <v>306</v>
      </c>
      <c r="E610" s="80"/>
      <c r="F610" s="81"/>
    </row>
    <row r="611" spans="1:6">
      <c r="A611" s="11" t="s">
        <v>330</v>
      </c>
      <c r="B611" s="80"/>
      <c r="C611" s="81"/>
      <c r="D611" s="5" t="s">
        <v>330</v>
      </c>
      <c r="E611" s="80"/>
      <c r="F611" s="81"/>
    </row>
    <row r="612" spans="1:6">
      <c r="A612" s="11" t="s">
        <v>353</v>
      </c>
      <c r="B612" s="80"/>
      <c r="C612" s="81"/>
      <c r="D612" s="5" t="s">
        <v>353</v>
      </c>
      <c r="E612" s="80"/>
      <c r="F612" s="81"/>
    </row>
    <row r="613" spans="1:6">
      <c r="A613" s="11" t="s">
        <v>379</v>
      </c>
      <c r="B613" s="80"/>
      <c r="C613" s="81"/>
      <c r="D613" s="5" t="s">
        <v>379</v>
      </c>
      <c r="E613" s="80"/>
      <c r="F613" s="81"/>
    </row>
    <row r="614" spans="1:6">
      <c r="A614" s="11" t="s">
        <v>378</v>
      </c>
      <c r="B614" s="80"/>
      <c r="C614" s="81"/>
      <c r="D614" s="5" t="s">
        <v>378</v>
      </c>
      <c r="E614" s="80"/>
      <c r="F614" s="81"/>
    </row>
    <row r="615" spans="1:6">
      <c r="A615" s="11" t="s">
        <v>400</v>
      </c>
      <c r="B615" s="80"/>
      <c r="C615" s="81"/>
      <c r="D615" s="5" t="s">
        <v>400</v>
      </c>
      <c r="E615" s="80"/>
      <c r="F615" s="81"/>
    </row>
    <row r="616" spans="1:6">
      <c r="A616" s="11" t="s">
        <v>419</v>
      </c>
      <c r="B616" s="80"/>
      <c r="C616" s="81"/>
      <c r="D616" s="5" t="s">
        <v>419</v>
      </c>
      <c r="E616" s="80"/>
      <c r="F616" s="81"/>
    </row>
    <row r="617" spans="1:6">
      <c r="A617" s="11" t="s">
        <v>451</v>
      </c>
      <c r="B617" s="80"/>
      <c r="C617" s="81"/>
      <c r="D617" s="5" t="s">
        <v>451</v>
      </c>
      <c r="E617" s="80"/>
      <c r="F617" s="81"/>
    </row>
    <row r="618" spans="1:6">
      <c r="A618" s="11" t="s">
        <v>467</v>
      </c>
      <c r="B618" s="80"/>
      <c r="C618" s="81"/>
      <c r="D618" s="5" t="s">
        <v>467</v>
      </c>
      <c r="E618" s="80"/>
      <c r="F618" s="81"/>
    </row>
    <row r="619" spans="1:6">
      <c r="A619" s="11" t="s">
        <v>480</v>
      </c>
      <c r="B619" s="80"/>
      <c r="C619" s="81"/>
      <c r="D619" s="5" t="s">
        <v>480</v>
      </c>
      <c r="E619" s="80"/>
      <c r="F619" s="81"/>
    </row>
    <row r="620" spans="1:6">
      <c r="A620" s="11" t="s">
        <v>490</v>
      </c>
      <c r="B620" s="80"/>
      <c r="C620" s="81"/>
      <c r="D620" s="5" t="s">
        <v>490</v>
      </c>
      <c r="E620" s="80"/>
      <c r="F620" s="81"/>
    </row>
    <row r="621" spans="1:6">
      <c r="A621" s="11" t="s">
        <v>237</v>
      </c>
      <c r="B621" s="80"/>
      <c r="C621" s="81"/>
      <c r="D621" s="5" t="s">
        <v>237</v>
      </c>
      <c r="E621" s="80"/>
      <c r="F621" s="81"/>
    </row>
    <row r="622" spans="1:6" ht="13.5" thickBot="1">
      <c r="A622" s="11" t="s">
        <v>278</v>
      </c>
      <c r="B622" s="80"/>
      <c r="C622" s="81"/>
      <c r="D622" s="15" t="s">
        <v>278</v>
      </c>
      <c r="E622" s="82"/>
      <c r="F622" s="83"/>
    </row>
    <row r="623" spans="1:6">
      <c r="A623" s="11" t="s">
        <v>238</v>
      </c>
      <c r="B623" s="5"/>
      <c r="C623" s="12"/>
    </row>
    <row r="624" spans="1:6">
      <c r="A624" s="11" t="s">
        <v>279</v>
      </c>
      <c r="B624" s="5"/>
      <c r="C624" s="12"/>
    </row>
    <row r="625" spans="1:3">
      <c r="A625" s="13" t="s">
        <v>307</v>
      </c>
      <c r="B625" s="5"/>
      <c r="C625" s="12"/>
    </row>
    <row r="626" spans="1:3">
      <c r="A626" s="13" t="s">
        <v>331</v>
      </c>
      <c r="B626" s="5"/>
      <c r="C626" s="12"/>
    </row>
    <row r="627" spans="1:3">
      <c r="A627" s="13" t="s">
        <v>354</v>
      </c>
      <c r="B627" s="5"/>
      <c r="C627" s="12"/>
    </row>
    <row r="628" spans="1:3">
      <c r="A628" s="13" t="s">
        <v>380</v>
      </c>
      <c r="B628" s="5"/>
      <c r="C628" s="12"/>
    </row>
    <row r="629" spans="1:3">
      <c r="A629" s="13" t="s">
        <v>401</v>
      </c>
      <c r="B629" s="5"/>
      <c r="C629" s="12"/>
    </row>
    <row r="630" spans="1:3">
      <c r="A630" s="11" t="s">
        <v>239</v>
      </c>
      <c r="B630" s="5"/>
      <c r="C630" s="12"/>
    </row>
    <row r="631" spans="1:3">
      <c r="A631" s="11" t="s">
        <v>161</v>
      </c>
      <c r="B631" s="5"/>
      <c r="C631" s="12"/>
    </row>
    <row r="632" spans="1:3">
      <c r="A632" s="11" t="s">
        <v>249</v>
      </c>
      <c r="B632" s="5"/>
      <c r="C632" s="12"/>
    </row>
    <row r="633" spans="1:3">
      <c r="A633" s="11" t="s">
        <v>248</v>
      </c>
      <c r="B633" s="5"/>
      <c r="C633" s="12"/>
    </row>
    <row r="634" spans="1:3">
      <c r="A634" s="11" t="s">
        <v>196</v>
      </c>
      <c r="B634" s="5"/>
      <c r="C634" s="12"/>
    </row>
    <row r="635" spans="1:3">
      <c r="A635" s="11" t="s">
        <v>251</v>
      </c>
      <c r="B635" s="5"/>
      <c r="C635" s="12"/>
    </row>
    <row r="636" spans="1:3">
      <c r="A636" s="11" t="s">
        <v>402</v>
      </c>
      <c r="B636" s="5"/>
      <c r="C636" s="12"/>
    </row>
    <row r="637" spans="1:3">
      <c r="A637" s="11" t="s">
        <v>420</v>
      </c>
      <c r="B637" s="5"/>
      <c r="C637" s="12"/>
    </row>
    <row r="638" spans="1:3">
      <c r="A638" s="11" t="s">
        <v>435</v>
      </c>
      <c r="B638" s="5"/>
      <c r="C638" s="12"/>
    </row>
    <row r="639" spans="1:3">
      <c r="A639" s="11" t="s">
        <v>452</v>
      </c>
      <c r="B639" s="5"/>
      <c r="C639" s="12"/>
    </row>
    <row r="640" spans="1:3">
      <c r="A640" s="11" t="s">
        <v>240</v>
      </c>
      <c r="B640" s="5"/>
      <c r="C640" s="12"/>
    </row>
    <row r="641" spans="1:3">
      <c r="A641" s="11" t="s">
        <v>280</v>
      </c>
      <c r="B641" s="5"/>
      <c r="C641" s="12"/>
    </row>
    <row r="642" spans="1:3">
      <c r="A642" s="11" t="s">
        <v>308</v>
      </c>
      <c r="B642" s="5"/>
      <c r="C642" s="12"/>
    </row>
    <row r="643" spans="1:3">
      <c r="A643" s="11" t="s">
        <v>332</v>
      </c>
      <c r="B643" s="5"/>
      <c r="C643" s="12"/>
    </row>
    <row r="644" spans="1:3">
      <c r="A644" s="11" t="s">
        <v>355</v>
      </c>
      <c r="B644" s="5"/>
      <c r="C644" s="12"/>
    </row>
    <row r="645" spans="1:3">
      <c r="A645" s="11" t="s">
        <v>381</v>
      </c>
      <c r="B645" s="5"/>
      <c r="C645" s="12"/>
    </row>
    <row r="646" spans="1:3">
      <c r="A646" s="11" t="s">
        <v>403</v>
      </c>
      <c r="B646" s="5"/>
      <c r="C646" s="12"/>
    </row>
    <row r="647" spans="1:3">
      <c r="A647" s="11" t="s">
        <v>421</v>
      </c>
      <c r="B647" s="5"/>
      <c r="C647" s="12"/>
    </row>
    <row r="648" spans="1:3">
      <c r="A648" s="11" t="s">
        <v>436</v>
      </c>
      <c r="B648" s="5"/>
      <c r="C648" s="12"/>
    </row>
    <row r="649" spans="1:3">
      <c r="A649" s="11" t="s">
        <v>453</v>
      </c>
      <c r="B649" s="5"/>
      <c r="C649" s="12"/>
    </row>
    <row r="650" spans="1:3">
      <c r="A650" s="11" t="s">
        <v>468</v>
      </c>
      <c r="B650" s="5"/>
      <c r="C650" s="12"/>
    </row>
    <row r="651" spans="1:3">
      <c r="A651" s="11" t="s">
        <v>481</v>
      </c>
      <c r="B651" s="5"/>
      <c r="C651" s="12"/>
    </row>
    <row r="652" spans="1:3">
      <c r="A652" s="11" t="s">
        <v>491</v>
      </c>
      <c r="B652" s="5"/>
      <c r="C652" s="12"/>
    </row>
    <row r="653" spans="1:3">
      <c r="A653" s="11" t="s">
        <v>241</v>
      </c>
      <c r="B653" s="5"/>
      <c r="C653" s="12"/>
    </row>
    <row r="654" spans="1:3">
      <c r="A654" s="11" t="s">
        <v>281</v>
      </c>
      <c r="B654" s="5"/>
      <c r="C654" s="12"/>
    </row>
    <row r="655" spans="1:3">
      <c r="A655" s="11" t="s">
        <v>161</v>
      </c>
      <c r="B655" s="5"/>
      <c r="C655" s="12"/>
    </row>
    <row r="656" spans="1:3">
      <c r="A656" s="11" t="s">
        <v>242</v>
      </c>
      <c r="B656" s="5"/>
      <c r="C656" s="12"/>
    </row>
    <row r="657" spans="1:3">
      <c r="A657" s="11" t="s">
        <v>243</v>
      </c>
      <c r="B657" s="5"/>
      <c r="C657" s="12"/>
    </row>
    <row r="658" spans="1:3">
      <c r="A658" s="11" t="s">
        <v>244</v>
      </c>
      <c r="B658" s="5"/>
      <c r="C658" s="12"/>
    </row>
    <row r="659" spans="1:3">
      <c r="A659" s="11" t="s">
        <v>282</v>
      </c>
      <c r="B659" s="5"/>
      <c r="C659" s="12"/>
    </row>
    <row r="660" spans="1:3">
      <c r="A660" s="11" t="s">
        <v>249</v>
      </c>
      <c r="B660" s="5"/>
      <c r="C660" s="12"/>
    </row>
    <row r="661" spans="1:3">
      <c r="A661" s="11" t="s">
        <v>245</v>
      </c>
      <c r="B661" s="5"/>
      <c r="C661" s="12"/>
    </row>
    <row r="662" spans="1:3">
      <c r="A662" s="11" t="s">
        <v>163</v>
      </c>
      <c r="B662" s="5"/>
      <c r="C662" s="12"/>
    </row>
    <row r="663" spans="1:3">
      <c r="A663" s="11" t="s">
        <v>309</v>
      </c>
      <c r="B663" s="5"/>
      <c r="C663" s="12"/>
    </row>
    <row r="664" spans="1:3">
      <c r="A664" s="11" t="s">
        <v>333</v>
      </c>
      <c r="B664" s="5"/>
      <c r="C664" s="12"/>
    </row>
    <row r="665" spans="1:3">
      <c r="A665" s="11" t="s">
        <v>356</v>
      </c>
      <c r="B665" s="5"/>
      <c r="C665" s="12"/>
    </row>
    <row r="666" spans="1:3">
      <c r="A666" s="11" t="s">
        <v>249</v>
      </c>
      <c r="B666" s="5"/>
      <c r="C666" s="12"/>
    </row>
    <row r="667" spans="1:3">
      <c r="A667" s="11" t="s">
        <v>404</v>
      </c>
      <c r="B667" s="5"/>
      <c r="C667" s="12"/>
    </row>
    <row r="668" spans="1:3">
      <c r="A668" s="11" t="s">
        <v>422</v>
      </c>
      <c r="B668" s="5"/>
      <c r="C668" s="12"/>
    </row>
    <row r="669" spans="1:3">
      <c r="A669" s="11" t="s">
        <v>437</v>
      </c>
      <c r="B669" s="5"/>
      <c r="C669" s="12"/>
    </row>
    <row r="670" spans="1:3">
      <c r="A670" s="11" t="s">
        <v>454</v>
      </c>
      <c r="B670" s="5"/>
      <c r="C670" s="12"/>
    </row>
    <row r="671" spans="1:3">
      <c r="A671" s="11" t="s">
        <v>469</v>
      </c>
      <c r="B671" s="5"/>
      <c r="C671" s="12"/>
    </row>
    <row r="672" spans="1:3">
      <c r="A672" s="11" t="s">
        <v>482</v>
      </c>
      <c r="B672" s="5"/>
      <c r="C672" s="12"/>
    </row>
    <row r="673" spans="1:3">
      <c r="A673" s="11" t="s">
        <v>492</v>
      </c>
      <c r="B673" s="5"/>
      <c r="C673" s="12"/>
    </row>
    <row r="674" spans="1:3">
      <c r="A674" s="11" t="s">
        <v>502</v>
      </c>
      <c r="B674" s="5"/>
      <c r="C674" s="12"/>
    </row>
    <row r="675" spans="1:3">
      <c r="A675" s="11" t="s">
        <v>513</v>
      </c>
      <c r="B675" s="5"/>
      <c r="C675" s="12"/>
    </row>
    <row r="676" spans="1:3">
      <c r="A676" s="11" t="s">
        <v>523</v>
      </c>
      <c r="B676" s="5"/>
      <c r="C676" s="12"/>
    </row>
    <row r="677" spans="1:3">
      <c r="A677" s="11" t="s">
        <v>246</v>
      </c>
      <c r="B677" s="5"/>
      <c r="C677" s="12"/>
    </row>
    <row r="678" spans="1:3">
      <c r="A678" s="11" t="s">
        <v>283</v>
      </c>
      <c r="B678" s="5"/>
      <c r="C678" s="12"/>
    </row>
    <row r="679" spans="1:3">
      <c r="A679" s="11" t="s">
        <v>247</v>
      </c>
      <c r="B679" s="5"/>
      <c r="C679" s="12"/>
    </row>
    <row r="680" spans="1:3" ht="15">
      <c r="A680" s="11" t="s">
        <v>284</v>
      </c>
      <c r="B680" s="75"/>
      <c r="C680" s="76"/>
    </row>
    <row r="681" spans="1:3" ht="15">
      <c r="A681" s="11" t="s">
        <v>310</v>
      </c>
      <c r="B681" s="75"/>
      <c r="C681" s="76"/>
    </row>
    <row r="682" spans="1:3" ht="15">
      <c r="A682" s="11" t="s">
        <v>334</v>
      </c>
      <c r="B682" s="75"/>
      <c r="C682" s="76"/>
    </row>
    <row r="683" spans="1:3" ht="15">
      <c r="A683" s="11" t="s">
        <v>357</v>
      </c>
      <c r="B683" s="75"/>
      <c r="C683" s="76"/>
    </row>
    <row r="684" spans="1:3" ht="15">
      <c r="A684" s="11" t="s">
        <v>382</v>
      </c>
      <c r="B684" s="75"/>
      <c r="C684" s="76"/>
    </row>
    <row r="685" spans="1:3" ht="15">
      <c r="A685" s="11" t="s">
        <v>248</v>
      </c>
      <c r="B685" s="75"/>
      <c r="C685" s="76"/>
    </row>
    <row r="686" spans="1:3" ht="15">
      <c r="A686" s="11" t="s">
        <v>285</v>
      </c>
      <c r="B686" s="75"/>
      <c r="C686" s="76"/>
    </row>
    <row r="687" spans="1:3" ht="15">
      <c r="A687" s="11" t="s">
        <v>196</v>
      </c>
      <c r="B687" s="75"/>
      <c r="C687" s="76"/>
    </row>
    <row r="688" spans="1:3" ht="15">
      <c r="A688" s="11" t="s">
        <v>279</v>
      </c>
      <c r="B688" s="75"/>
      <c r="C688" s="76"/>
    </row>
    <row r="689" spans="1:3" ht="15">
      <c r="A689" s="11" t="s">
        <v>248</v>
      </c>
      <c r="B689" s="75"/>
      <c r="C689" s="76"/>
    </row>
    <row r="690" spans="1:3" ht="15">
      <c r="A690" s="11" t="s">
        <v>285</v>
      </c>
      <c r="B690" s="75"/>
      <c r="C690" s="76"/>
    </row>
    <row r="691" spans="1:3" ht="15">
      <c r="A691" s="11" t="s">
        <v>249</v>
      </c>
      <c r="B691" s="75"/>
      <c r="C691" s="76"/>
    </row>
    <row r="692" spans="1:3" ht="15">
      <c r="A692" s="11" t="s">
        <v>286</v>
      </c>
      <c r="B692" s="75"/>
      <c r="C692" s="76"/>
    </row>
    <row r="693" spans="1:3" ht="15">
      <c r="A693" s="11" t="s">
        <v>250</v>
      </c>
      <c r="B693" s="75"/>
      <c r="C693" s="76"/>
    </row>
    <row r="694" spans="1:3" ht="15.75" thickBot="1">
      <c r="A694" s="14" t="s">
        <v>287</v>
      </c>
      <c r="B694" s="78"/>
      <c r="C694" s="79"/>
    </row>
  </sheetData>
  <sheetProtection password="FA03" sheet="1" objects="1" scenarios="1"/>
  <protectedRanges>
    <protectedRange password="FA03" sqref="Q49:Q77 Q2:Q12 R2:AE77 AF66:AF77 AF2:AF11 AG2:AQ77 AS5:BA17 AR2:BB4 AR18:BA77 E20:F77 BQ6:BX21 BP2:BY5 BP22:BX77 BZ2:CM77 CN48:CN77 CN2:CN4 CO2:CZ77 DA2:DA15 D20:D622 G20 BC2:BO77 H20:I77 G2:I18 B623:C679 A2:F19 B21:C77 A21:A622 L2:P77 J31:K77 J2:K29" name="Bereich1"/>
    <protectedRange password="FA03" sqref="BY112:BY118 F85 H89:I89 P78:P85 DA101:DA118 K89:N89 O87:P89 BZ78:BZ89 I93:J100 H96:H100 BP91:BX118 K93:M104 O96:O104 P92:S104 T91:X104 Z91:AB104 F109 BZ91:BZ118 CA78:CZ118 G106:G109 F89 F78:F82 F116:F118 H78:O82 H84:O85 G111:G118 H106:L118 O106:X118 Z106:AB118 AC91:AG118 AI91:AN118 AO92:AO118 AP91:AQ118 AS91:BA118 BB104:BB118 BC91:BD118 BE111:BE118 BF91:BG118 BH96:BI118 BJ91:BN118 BO102:BO118 Q78:BA89 BC78:BX89 G102:J104 F93:G100 C85 C109 C89 C78:C82 C116:C118 C93:C100 B691:C691 B680:C684 B686:C687" name="Bereich1_9"/>
    <protectedRange password="FA03" sqref="E78 B78" name="Bereich1_1"/>
    <protectedRange password="FA03" sqref="E79 B79" name="Bereich1_4"/>
    <protectedRange password="FA03" sqref="E80 B80" name="Bereich1_7"/>
    <protectedRange password="FA03" sqref="E81 B81" name="Bereich1_10"/>
    <protectedRange password="FA03" sqref="E82 B82" name="Bereich1_12"/>
    <protectedRange password="FA03" sqref="E83:F83 H83:O83 B83:C83 B685:C685" name="Bereich1_2"/>
    <protectedRange password="FA03" sqref="E84:F84 B84:C84" name="Bereich1_2_1"/>
    <protectedRange password="FA03" sqref="E85 B85" name="Bereich1_6"/>
    <protectedRange password="FA03" sqref="E86:F86 H86:M86 B86:C86 B688:C688" name="Bereich1_8"/>
    <protectedRange password="FA03" sqref="N86:P86" name="Bereich1_11"/>
    <protectedRange password="FA03" sqref="J89 E87:F87 H87:M87 B87:C87 B689:C689" name="Bereich1_13"/>
    <protectedRange password="FA03" sqref="E88:F88 H88:M88 B88:C88 B690:C690" name="Bereich1_14"/>
    <protectedRange password="FA03" sqref="E89 B89" name="Bereich1_15"/>
    <protectedRange password="FA03" sqref="BC90:BD90 BE90:BE92 BZ90 BF90:BX90 E90:F90 H90:BA90 B90:C90 B692:C692" name="Bereich1_16"/>
    <protectedRange password="FA03" sqref="E91:F91 H91:S91 B91:C91 B693:C693" name="Bereich1_17"/>
    <protectedRange password="FA03" sqref="E102:E104 E92:E100 B102:B104 B92:B100" name="Bereich1_18"/>
    <protectedRange password="FA03" sqref="F103:F104 E101:I101 C103:C104 B101:C101" name="Bereich1_20"/>
    <protectedRange password="FA03" sqref="M110:M114 E105:AB105 B105:C105" name="Bereich1_21"/>
    <protectedRange password="FA03" sqref="E106 E109 E107:F108 B106 B109 B107:C108" name="Bereich1_22"/>
    <protectedRange password="FA03" sqref="E110:G110 B110:C110" name="Bereich1_23"/>
    <protectedRange password="FA03" sqref="F112 E111:E112 C112 B111:B112" name="Bereich1_24"/>
    <protectedRange password="FA03" sqref="E113 B113" name="Bereich1_26"/>
    <protectedRange password="FA03" sqref="E114:E117 B114:B117" name="Bereich1_27"/>
    <protectedRange password="FA03" sqref="DB2:DQ2" name="Bereich1_3"/>
    <protectedRange password="FA03" sqref="DB3:DG20 DI3:DQ20 G21:G92 DH3:DH6 A623:A694" name="Bereich1_5"/>
  </protectedRanges>
  <mergeCells count="20">
    <mergeCell ref="DJ1:DQ1"/>
    <mergeCell ref="A1:G1"/>
    <mergeCell ref="H1:N1"/>
    <mergeCell ref="O1:U1"/>
    <mergeCell ref="V1:AB1"/>
    <mergeCell ref="AC1:AI1"/>
    <mergeCell ref="AJ1:AP1"/>
    <mergeCell ref="AQ1:AW1"/>
    <mergeCell ref="AX1:BD1"/>
    <mergeCell ref="BE1:BK1"/>
    <mergeCell ref="DB1:DI1"/>
    <mergeCell ref="BL1:BR1"/>
    <mergeCell ref="BS1:BY1"/>
    <mergeCell ref="BZ1:CF1"/>
    <mergeCell ref="CG1:CM1"/>
    <mergeCell ref="CN1:CT1"/>
    <mergeCell ref="CU1:DA1"/>
    <mergeCell ref="A20:C20"/>
    <mergeCell ref="D20:F20"/>
    <mergeCell ref="G20:I20"/>
  </mergeCells>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topLeftCell="A102" workbookViewId="0">
      <selection activeCell="B127" sqref="B127"/>
    </sheetView>
    <sheetView workbookViewId="1">
      <selection sqref="A1:I1"/>
    </sheetView>
    <sheetView workbookViewId="2">
      <selection sqref="A1:I1"/>
    </sheetView>
    <sheetView workbookViewId="3">
      <selection sqref="A1:I1"/>
    </sheetView>
  </sheetViews>
  <sheetFormatPr baseColWidth="10" defaultRowHeight="12.75"/>
  <cols>
    <col min="1" max="2" width="23" bestFit="1" customWidth="1"/>
    <col min="3" max="3" width="2.42578125" customWidth="1"/>
    <col min="4" max="5" width="23" bestFit="1" customWidth="1"/>
    <col min="6" max="6" width="11.85546875" style="31" customWidth="1"/>
    <col min="7" max="7" width="23" style="31" bestFit="1" customWidth="1"/>
    <col min="8" max="8" width="2.28515625" customWidth="1"/>
    <col min="9" max="11" width="23" bestFit="1" customWidth="1"/>
    <col min="12" max="12" width="2.140625" customWidth="1"/>
    <col min="13" max="14" width="23" bestFit="1" customWidth="1"/>
    <col min="15" max="15" width="8.7109375" bestFit="1" customWidth="1"/>
    <col min="16" max="16" width="23" bestFit="1" customWidth="1"/>
    <col min="17" max="17" width="2.42578125" customWidth="1"/>
    <col min="18" max="20" width="23" bestFit="1" customWidth="1"/>
    <col min="21" max="21" width="2.140625" customWidth="1"/>
    <col min="22" max="23" width="23" bestFit="1" customWidth="1"/>
    <col min="24" max="24" width="8.7109375" bestFit="1" customWidth="1"/>
    <col min="25" max="25" width="23" bestFit="1" customWidth="1"/>
    <col min="26" max="26" width="2.42578125" customWidth="1"/>
    <col min="27" max="27" width="23" bestFit="1" customWidth="1"/>
  </cols>
  <sheetData>
    <row r="1" spans="1:27" ht="13.5" thickBot="1">
      <c r="A1" s="162" t="s">
        <v>731</v>
      </c>
      <c r="B1" s="163"/>
      <c r="C1" s="163"/>
      <c r="D1" s="163"/>
      <c r="E1" s="163"/>
      <c r="F1" s="163"/>
      <c r="G1" s="163"/>
      <c r="H1" s="163"/>
      <c r="I1" s="164"/>
      <c r="J1" s="177" t="s">
        <v>732</v>
      </c>
      <c r="K1" s="178"/>
      <c r="L1" s="163"/>
      <c r="M1" s="178"/>
      <c r="N1" s="178"/>
      <c r="O1" s="178"/>
      <c r="P1" s="178"/>
      <c r="Q1" s="163"/>
      <c r="R1" s="164"/>
      <c r="S1" s="162" t="s">
        <v>733</v>
      </c>
      <c r="T1" s="163"/>
      <c r="U1" s="163"/>
      <c r="V1" s="163"/>
      <c r="W1" s="163"/>
      <c r="X1" s="163"/>
      <c r="Y1" s="163"/>
      <c r="Z1" s="163"/>
      <c r="AA1" s="164"/>
    </row>
    <row r="2" spans="1:27">
      <c r="A2" s="41" t="str">
        <f>IF(Tabelle1!C17=Tabelle2!A2,MATCH(Tabelle1!D17,Accent,0),IF(Tabelle1!C17=Tabelle2!B2,MATCH(Tabelle1!D17,Acolon,0),IF(Tabelle1!C17=Tabelle2!C2,MATCH(Tabelle1!D17,Albalonga,0),IF(Tabelle1!C17=Tabelle2!D2,MATCH(Tabelle1!D17,Allegro,0),IF(Tabelle1!C17=Tabelle2!E2,MATCH(Tabelle1!D17,Arnsburger,0),IF(Tabelle1!C17=Tabelle2!F2,MATCH(Tabelle1!D17,Auxerrois,0),IF(Tabelle1!C17=Tabelle2!G2,MATCH(Tabelle1!D17,Bacchus,0),"Nicht gelistete Sorte/ Klon")))))))</f>
        <v>Nicht gelistete Sorte/ Klon</v>
      </c>
      <c r="B2" s="22" t="str">
        <f t="shared" ref="B2:B7" si="0">IF(A2="Nicht gelistete Sorte/ Klon","Nicht gelistete Sorte/ Klon","")</f>
        <v>Nicht gelistete Sorte/ Klon</v>
      </c>
      <c r="C2" s="16"/>
      <c r="D2" s="158" t="str">
        <f>IF(B2="",MATCH(B2,B2:B19,0),IF(B3="",MATCH(B3,B2:B19,0),IF(B4="",MATCH(B4,B2:B19,0),IF(B5="",MATCH(B5,B2:B19,0),IF(B6="",MATCH(B6,B2:B19,0),IF(B7="",MATCH(B7,B2:B19,0),"Nicht gelistete Sorte/ Klon"))))))</f>
        <v>Nicht gelistete Sorte/ Klon</v>
      </c>
      <c r="E2" s="158" t="str">
        <f>IF(D2="Nicht gelistete Sorte/ Klon","Nicht gelistete Sorte/ Klon","")</f>
        <v>Nicht gelistete Sorte/ Klon</v>
      </c>
      <c r="F2" s="165" t="b">
        <f>IF(E2="","",ISERROR(E2))</f>
        <v>0</v>
      </c>
      <c r="G2" s="166" t="str">
        <f>IF(F2=FALSE,"Nicht gelistete Sorte/ Klon","")</f>
        <v>Nicht gelistete Sorte/ Klon</v>
      </c>
      <c r="H2" s="16"/>
      <c r="I2" s="16"/>
      <c r="J2" s="53" t="str">
        <f>IF(Tabelle1!C18=Tabelle2!A2,MATCH(Tabelle1!D18,Accent,0),IF(Tabelle1!C18=Tabelle2!B2,MATCH(Tabelle1!D18,Acolon,0),IF(Tabelle1!C18=Tabelle2!C2,MATCH(Tabelle1!D18,Albalonga,0),IF(Tabelle1!C18=Tabelle2!D2,MATCH(Tabelle1!D18,Allegro,0),IF(Tabelle1!C18=Tabelle2!E2,MATCH(Tabelle1!D18,Arnsburger,0),IF(Tabelle1!C18=Tabelle2!F2,MATCH(Tabelle1!D18,Auxerrois,0),IF(Tabelle1!C18=Tabelle2!G2,MATCH(Tabelle1!D18,Bacchus,0),"Nicht gelistete Sorte/ Klon")))))))</f>
        <v>Nicht gelistete Sorte/ Klon</v>
      </c>
      <c r="K2" s="46" t="str">
        <f t="shared" ref="K2:K19" si="1">IF(J2="Nicht gelistete Sorte/ Klon","Nicht gelistete Sorte/ Klon","")</f>
        <v>Nicht gelistete Sorte/ Klon</v>
      </c>
      <c r="L2" s="33"/>
      <c r="M2" s="159" t="str">
        <f>IF(K2="",MATCH(K2,K2:K7,0),IF(K3="",MATCH(K3,K2:K7,0),IF(K4="",MATCH(K4,K2:K7,0),IF(K5="",MATCH(K5,K2:K7,0),IF(K6="",MATCH(K6,K2:K7,0),IF(K7="",MATCH(K7,K2:K7,0),"Nicht gelistete Sorte/ Klon"))))))</f>
        <v>Nicht gelistete Sorte/ Klon</v>
      </c>
      <c r="N2" s="159" t="str">
        <f>IF(M2="Nicht gelistete Sorte/ Klon","Nicht gelistete Sorte/ Klon","")</f>
        <v>Nicht gelistete Sorte/ Klon</v>
      </c>
      <c r="O2" s="160" t="b">
        <f>IF(N2="","",ISERROR(N2))</f>
        <v>0</v>
      </c>
      <c r="P2" s="161" t="str">
        <f>IF(O2=FALSE,"Nicht gelistete Sorte/ Klon","")</f>
        <v>Nicht gelistete Sorte/ Klon</v>
      </c>
      <c r="Q2" s="33"/>
      <c r="R2" s="34"/>
      <c r="S2" s="51" t="str">
        <f>IF(Tabelle1!C19=Tabelle2!A2,MATCH(Tabelle1!D19,Accent,0),IF(Tabelle1!C19=Tabelle2!B2,MATCH(Tabelle1!D19,Acolon,0),IF(Tabelle1!C19=Tabelle2!C2,MATCH(Tabelle1!D19,Albalonga,0),IF(Tabelle1!C19=Tabelle2!D2,MATCH(Tabelle1!D19,Allegro,0),IF(Tabelle1!C19=Tabelle2!E2,MATCH(Tabelle1!D19,Arnsburger,0),IF(Tabelle1!C19=Tabelle2!F2,MATCH(Tabelle1!D19,Auxerrois,0),IF(Tabelle1!C19=Tabelle2!G2,MATCH(Tabelle1!D19,Bacchus,0),"Nicht gelistete Sorte/ Klon")))))))</f>
        <v>Nicht gelistete Sorte/ Klon</v>
      </c>
      <c r="T2" s="39" t="str">
        <f t="shared" ref="T2:T19" si="2">IF(S2="Nicht gelistete Sorte/ Klon","Nicht gelistete Sorte/ Klon","")</f>
        <v>Nicht gelistete Sorte/ Klon</v>
      </c>
      <c r="U2" s="16"/>
      <c r="V2" s="158" t="str">
        <f>IF(T2="",MATCH(T2,T2:T7,0),IF(T3="",MATCH(T3,T2:T7,0),IF(T4="",MATCH(T4,T2:T7,0),IF(T5="",MATCH(T5,T2:T7,0),IF(T6="",MATCH(T6,T2:T7,0),IF(T7="",MATCH(T7,T2:T7,0),"Nicht gelistete Sorte/ Klon"))))))</f>
        <v>Nicht gelistete Sorte/ Klon</v>
      </c>
      <c r="W2" s="158" t="str">
        <f>IF(V2="Nicht gelistete Sorte/ Klon","Nicht gelistete Sorte/ Klon","")</f>
        <v>Nicht gelistete Sorte/ Klon</v>
      </c>
      <c r="X2" s="165" t="b">
        <f>IF(W2="","",ISERROR(W2))</f>
        <v>0</v>
      </c>
      <c r="Y2" s="166" t="str">
        <f>IF(X2=FALSE,"Nicht gelistete Sorte/ Klon","")</f>
        <v>Nicht gelistete Sorte/ Klon</v>
      </c>
      <c r="Z2" s="16"/>
      <c r="AA2" s="17"/>
    </row>
    <row r="3" spans="1:27">
      <c r="A3" s="40" t="str">
        <f>IF(Tabelle1!C17=Tabelle2!H2,MATCH(Tabelle1!D17,Blauburger,0),IF(Tabelle1!C17=Tabelle2!I2,MATCH(Tabelle1!D17,Blauer_Frühburgunder,0),IF(Tabelle1!C17=Tabelle2!J2,MATCH(Tabelle1!D17,Blauer_Limberger,0),IF(Tabelle1!C17=Tabelle2!K2,MATCH(Tabelle1!D17,Blauer_Portugieser,0),IF(Tabelle1!C17=Tabelle2!L2,MATCH(Tabelle1!D17,Blauer_Silvaner,0),IF(Tabelle1!C17=Tabelle2!M2,MATCH(Tabelle1!D17,Blauer_Spätburgunder,0),IF(Tabelle1!C17=Tabelle2!N2,MATCH(Tabelle1!D17,Blauer_Trollinger,0),"Nicht gelistete Sorte/ Klon")))))))</f>
        <v>Nicht gelistete Sorte/ Klon</v>
      </c>
      <c r="B3" s="39" t="str">
        <f t="shared" si="0"/>
        <v>Nicht gelistete Sorte/ Klon</v>
      </c>
      <c r="C3" s="16"/>
      <c r="D3" s="159"/>
      <c r="E3" s="159"/>
      <c r="F3" s="160"/>
      <c r="G3" s="161"/>
      <c r="H3" s="16"/>
      <c r="I3" s="16"/>
      <c r="J3" s="50" t="str">
        <f>IF(Tabelle1!C18=Tabelle2!H2,MATCH(Tabelle1!D18,Blauburger,0),IF(Tabelle1!C18=Tabelle2!I2,MATCH(Tabelle1!D18,Blauer_Frühburgunder,0),IF(Tabelle1!C18=Tabelle2!J2,MATCH(Tabelle1!D18,Blauer_Limberger,0),IF(Tabelle1!C18=Tabelle2!K2,MATCH(Tabelle1!D18,Blauer_Portugieser,0),IF(Tabelle1!C18=Tabelle2!L2,MATCH(Tabelle1!D18,Blauer_Silvaner,0),IF(Tabelle1!C18=Tabelle2!M2,MATCH(Tabelle1!D18,Blauer_Spätburgunder,0),IF(Tabelle1!C18=Tabelle2!N2,MATCH(Tabelle1!D18,Blauer_Trollinger,0),"Nicht gelistete Sorte/ Klon")))))))</f>
        <v>Nicht gelistete Sorte/ Klon</v>
      </c>
      <c r="K3" s="39" t="str">
        <f t="shared" si="1"/>
        <v>Nicht gelistete Sorte/ Klon</v>
      </c>
      <c r="L3" s="16"/>
      <c r="M3" s="159"/>
      <c r="N3" s="159"/>
      <c r="O3" s="160"/>
      <c r="P3" s="161"/>
      <c r="Q3" s="16"/>
      <c r="R3" s="17"/>
      <c r="S3" s="50" t="str">
        <f>IF(Tabelle1!C19=Tabelle2!H2,MATCH(Tabelle1!D19,Blauburger,0),IF(Tabelle1!C19=Tabelle2!I2,MATCH(Tabelle1!D19,Blauer_Frühburgunder,0),IF(Tabelle1!C19=Tabelle2!J2,MATCH(Tabelle1!D19,Blauer_Limberger,0),IF(Tabelle1!C19=Tabelle2!K2,MATCH(Tabelle1!D19,Blauer_Portugieser,0),IF(Tabelle1!C19=Tabelle2!L2,MATCH(Tabelle1!D19,Blauer_Silvaner,0),IF(Tabelle1!C19=Tabelle2!M2,MATCH(Tabelle1!D19,Blauer_Spätburgunder,0),IF(Tabelle1!C19=Tabelle2!N2,MATCH(Tabelle1!D19,Blauer_Trollinger,0),"Nicht gelistete Sorte/ Klon")))))))</f>
        <v>Nicht gelistete Sorte/ Klon</v>
      </c>
      <c r="T3" s="39" t="str">
        <f t="shared" si="2"/>
        <v>Nicht gelistete Sorte/ Klon</v>
      </c>
      <c r="U3" s="16"/>
      <c r="V3" s="159"/>
      <c r="W3" s="159"/>
      <c r="X3" s="160"/>
      <c r="Y3" s="161"/>
      <c r="Z3" s="16"/>
      <c r="AA3" s="17"/>
    </row>
    <row r="4" spans="1:27">
      <c r="A4" s="41" t="str">
        <f>IF(Tabelle1!C17=Tabelle2!O2,MATCH(Tabelle1!D17,Blauer_Zweigelt,0),IF(Tabelle1!C17=Tabelle2!P2,MATCH(Tabelle1!D17,Bolero,0),IF(Tabelle1!C17=Tabelle2!Q2,MATCH(Tabelle1!D17,Bronner,0),IF(Tabelle1!C17=Tabelle2!R2,MATCH(Tabelle1!D17,Cabernet_Carbon,0),IF(Tabelle1!C17=Tabelle2!S2,MATCH(Tabelle1!D17,Cabernet_Carol,0),IF(Tabelle1!C17=Tabelle2!T2,MATCH(Tabelle1!D17,Cabernet_Cortis,0),IF(Tabelle1!C17=Tabelle2!U2,MATCH(Tabelle1!D17,Cabernet_Cubin,0),"Nicht gelistete Sorte/ Klon")))))))</f>
        <v>Nicht gelistete Sorte/ Klon</v>
      </c>
      <c r="B4" s="39" t="str">
        <f t="shared" si="0"/>
        <v>Nicht gelistete Sorte/ Klon</v>
      </c>
      <c r="C4" s="16"/>
      <c r="D4" s="159"/>
      <c r="E4" s="159"/>
      <c r="F4" s="160"/>
      <c r="G4" s="161"/>
      <c r="H4" s="16"/>
      <c r="I4" s="16"/>
      <c r="J4" s="51" t="str">
        <f>IF(Tabelle1!C18=Tabelle2!O2,MATCH(Tabelle1!D18,Blauer_Zweigelt,0),IF(Tabelle1!C18=Tabelle2!P2,MATCH(Tabelle1!D18,Bolero,0),IF(Tabelle1!C18=Tabelle2!Q2,MATCH(Tabelle1!D18,Bronner,0),IF(Tabelle1!C18=Tabelle2!R2,MATCH(Tabelle1!D18,Cabernet_Carbon,0),IF(Tabelle1!C18=Tabelle2!S2,MATCH(Tabelle1!D18,Cabernet_Carol,0),IF(Tabelle1!C18=Tabelle2!T2,MATCH(Tabelle1!D18,Cabernet_Cortis,0),IF(Tabelle1!C18=Tabelle2!U2,MATCH(Tabelle1!D18,Cabernet_Cubin,0),"Nicht gelistete Sorte/ Klon")))))))</f>
        <v>Nicht gelistete Sorte/ Klon</v>
      </c>
      <c r="K4" s="39" t="str">
        <f t="shared" si="1"/>
        <v>Nicht gelistete Sorte/ Klon</v>
      </c>
      <c r="L4" s="16"/>
      <c r="M4" s="159"/>
      <c r="N4" s="159"/>
      <c r="O4" s="160"/>
      <c r="P4" s="161"/>
      <c r="Q4" s="16"/>
      <c r="R4" s="17"/>
      <c r="S4" s="51" t="str">
        <f>IF(Tabelle1!C19=Tabelle2!O2,MATCH(Tabelle1!D19,Blauer_Zweigelt,0),IF(Tabelle1!C19=Tabelle2!P2,MATCH(Tabelle1!D19,Bolero,0),IF(Tabelle1!C19=Tabelle2!Q2,MATCH(Tabelle1!D19,Bronner,0),IF(Tabelle1!C19=Tabelle2!R2,MATCH(Tabelle1!D19,Cabernet_Carbon,0),IF(Tabelle1!C19=Tabelle2!S2,MATCH(Tabelle1!D19,Cabernet_Carol,0),IF(Tabelle1!C19=Tabelle2!T2,MATCH(Tabelle1!D19,Cabernet_Cortis,0),IF(Tabelle1!C19=Tabelle2!U2,MATCH(Tabelle1!D19,Cabernet_Cubin,0),"Nicht gelistete Sorte/ Klon")))))))</f>
        <v>Nicht gelistete Sorte/ Klon</v>
      </c>
      <c r="T4" s="39" t="str">
        <f t="shared" si="2"/>
        <v>Nicht gelistete Sorte/ Klon</v>
      </c>
      <c r="U4" s="16"/>
      <c r="V4" s="159"/>
      <c r="W4" s="159"/>
      <c r="X4" s="160"/>
      <c r="Y4" s="161"/>
      <c r="Z4" s="16"/>
      <c r="AA4" s="17"/>
    </row>
    <row r="5" spans="1:27">
      <c r="A5" s="41" t="str">
        <f>IF(Tabelle1!C17=Tabelle2!V2,MATCH(Tabelle1!D17,Cabernet_Dorio,0),IF(Tabelle1!C17=Tabelle2!W2,MATCH(Tabelle1!D17,Cabernet_Dorsa,0),IF(Tabelle1!C17=Tabelle2!X2,MATCH(Tabelle1!D17,Cabernet_Franc,0),IF(Tabelle1!C17=Tabelle2!Y2,MATCH(Tabelle1!D17,Cabernet_Mitos,0),IF(Tabelle1!C17=Tabelle2!Z2,MATCH(Tabelle1!D17,Cabernet_Sauvignon,0),IF(Tabelle1!C17=Tabelle2!AA2,MATCH(Tabelle1!D17,Calandro,0),IF(Tabelle1!C17=Tabelle2!AB2,MATCH(Tabelle1!D17,Chardonnay,0),"Nicht gelistete Sorte/ Klon")))))))</f>
        <v>Nicht gelistete Sorte/ Klon</v>
      </c>
      <c r="B5" s="42" t="str">
        <f t="shared" si="0"/>
        <v>Nicht gelistete Sorte/ Klon</v>
      </c>
      <c r="C5" s="16"/>
      <c r="D5" s="159"/>
      <c r="E5" s="159"/>
      <c r="F5" s="160"/>
      <c r="G5" s="161"/>
      <c r="H5" s="16"/>
      <c r="I5" s="16"/>
      <c r="J5" s="51" t="str">
        <f>IF(Tabelle1!C18=Tabelle2!V2,MATCH(Tabelle1!D18,Cabernet_Dorio,0),IF(Tabelle1!C18=Tabelle2!W2,MATCH(Tabelle1!D18,Cabernet_Dorsa,0),IF(Tabelle1!C18=Tabelle2!X2,MATCH(Tabelle1!D18,Cabernet_Franc,0),IF(Tabelle1!C18=Tabelle2!Y2,MATCH(Tabelle1!D18,Cabernet_Mitos,0),IF(Tabelle1!C18=Tabelle2!Z2,MATCH(Tabelle1!D18,Cabernet_Sauvignon,0),IF(Tabelle1!C18=Tabelle2!AA2,MATCH(Tabelle1!D18,Calandro,0),IF(Tabelle1!C18=Tabelle2!AB2,MATCH(Tabelle1!D18,Chardonnay,0),"Nicht gelistete Sorte/ Klon")))))))</f>
        <v>Nicht gelistete Sorte/ Klon</v>
      </c>
      <c r="K5" s="42" t="str">
        <f t="shared" si="1"/>
        <v>Nicht gelistete Sorte/ Klon</v>
      </c>
      <c r="L5" s="16"/>
      <c r="M5" s="159"/>
      <c r="N5" s="159"/>
      <c r="O5" s="160"/>
      <c r="P5" s="161"/>
      <c r="Q5" s="16"/>
      <c r="R5" s="17"/>
      <c r="S5" s="51" t="str">
        <f>IF(Tabelle1!C19=Tabelle2!V2,MATCH(Tabelle1!D19,Cabernet_Dorio,0),IF(Tabelle1!C19=Tabelle2!W2,MATCH(Tabelle1!D19,Cabernet_Dorsa,0),IF(Tabelle1!C19=Tabelle2!X2,MATCH(Tabelle1!D19,Cabernet_Franc,0),IF(Tabelle1!C19=Tabelle2!Y2,MATCH(Tabelle1!D19,Cabernet_Mitos,0),IF(Tabelle1!C19=Tabelle2!Z2,MATCH(Tabelle1!D19,Cabernet_Sauvignon,0),IF(Tabelle1!C19=Tabelle2!AA2,MATCH(Tabelle1!D19,Calandro,0),IF(Tabelle1!C19=Tabelle2!AB2,MATCH(Tabelle1!D19,Chardonnay,0),"Nicht gelistete Sorte/ Klon")))))))</f>
        <v>Nicht gelistete Sorte/ Klon</v>
      </c>
      <c r="T5" s="42" t="str">
        <f t="shared" si="2"/>
        <v>Nicht gelistete Sorte/ Klon</v>
      </c>
      <c r="U5" s="16"/>
      <c r="V5" s="159"/>
      <c r="W5" s="159"/>
      <c r="X5" s="160"/>
      <c r="Y5" s="161"/>
      <c r="Z5" s="16"/>
      <c r="AA5" s="17"/>
    </row>
    <row r="6" spans="1:27">
      <c r="A6" s="41" t="str">
        <f>IF(Tabelle1!C17=Tabelle2!AC2,MATCH(Tabelle1!D17,Dakapo,0),IF(Tabelle1!C17=Tabelle2!AD2,MATCH(Tabelle1!D17,Deckrot,0),IF(Tabelle1!C17=Tabelle2!AE2,MATCH(Tabelle1!D17,Domina,0),IF(Tabelle1!C17=Tabelle2!AF2,MATCH(Tabelle1!D17,Dornfelder,0),IF(Tabelle1!C17=Tabelle2!AG2,MATCH(Tabelle1!D17,Dunkelfelder,0),IF(Tabelle1!C17=Tabelle2!AH2,MATCH(Tabelle1!D17,Ehrenbreitsteiner,0),IF(Tabelle1!C17=Tabelle2!AI2,MATCH(Tabelle1!D17,Ehrenfelser,0),"Nicht gelistete Sorte/ Klon")))))))</f>
        <v>Nicht gelistete Sorte/ Klon</v>
      </c>
      <c r="B6" s="39" t="str">
        <f t="shared" si="0"/>
        <v>Nicht gelistete Sorte/ Klon</v>
      </c>
      <c r="C6" s="16"/>
      <c r="D6" s="159"/>
      <c r="E6" s="159"/>
      <c r="F6" s="160"/>
      <c r="G6" s="161"/>
      <c r="H6" s="16"/>
      <c r="I6" s="16"/>
      <c r="J6" s="51" t="str">
        <f>IF(Tabelle1!C18=Tabelle2!AC2,MATCH(Tabelle1!D18,Dakapo,0),IF(Tabelle1!C18=Tabelle2!AD2,MATCH(Tabelle1!D18,Deckrot,0),IF(Tabelle1!C18=Tabelle2!AE2,MATCH(Tabelle1!D18,Domina,0),IF(Tabelle1!C18=Tabelle2!AF2,MATCH(Tabelle1!D18,Dornfelder,0),IF(Tabelle1!C18=Tabelle2!AG2,MATCH(Tabelle1!D18,Dunkelfelder,0),IF(Tabelle1!C18=Tabelle2!AH2,MATCH(Tabelle1!D18,Ehrenbreitsteiner,0),IF(Tabelle1!C18=Tabelle2!AI2,MATCH(Tabelle1!D18,Ehrenfelser,0),"Nicht gelistete Sorte/ Klon")))))))</f>
        <v>Nicht gelistete Sorte/ Klon</v>
      </c>
      <c r="K6" s="39" t="str">
        <f t="shared" si="1"/>
        <v>Nicht gelistete Sorte/ Klon</v>
      </c>
      <c r="L6" s="16"/>
      <c r="M6" s="159"/>
      <c r="N6" s="159"/>
      <c r="O6" s="160"/>
      <c r="P6" s="161"/>
      <c r="Q6" s="16"/>
      <c r="R6" s="17"/>
      <c r="S6" s="51" t="str">
        <f>IF(Tabelle1!C19=Tabelle2!AC2,MATCH(Tabelle1!D19,Dakapo,0),IF(Tabelle1!C19=Tabelle2!AD2,MATCH(Tabelle1!D19,Deckrot,0),IF(Tabelle1!C19=Tabelle2!AE2,MATCH(Tabelle1!D19,Domina,0),IF(Tabelle1!C19=Tabelle2!AF2,MATCH(Tabelle1!D19,Dornfelder,0),IF(Tabelle1!C19=Tabelle2!AG2,MATCH(Tabelle1!D19,Dunkelfelder,0),IF(Tabelle1!C19=Tabelle2!AH2,MATCH(Tabelle1!D19,Ehrenbreitsteiner,0),IF(Tabelle1!C19=Tabelle2!AI2,MATCH(Tabelle1!D19,Ehrenfelser,0),"Nicht gelistete Sorte/ Klon")))))))</f>
        <v>Nicht gelistete Sorte/ Klon</v>
      </c>
      <c r="T6" s="39" t="str">
        <f t="shared" si="2"/>
        <v>Nicht gelistete Sorte/ Klon</v>
      </c>
      <c r="U6" s="16"/>
      <c r="V6" s="159"/>
      <c r="W6" s="159"/>
      <c r="X6" s="160"/>
      <c r="Y6" s="161"/>
      <c r="Z6" s="16"/>
      <c r="AA6" s="17"/>
    </row>
    <row r="7" spans="1:27">
      <c r="A7" s="43" t="str">
        <f>IF(Tabelle1!C17=Tabelle2!AJ2,MATCH(Tabelle1!D17,Faberrebe,0),IF(Tabelle1!C17=Tabelle2!AK2,MATCH(Tabelle1!D17,Findling,0),IF(Tabelle1!C17=Tabelle2!AL2,MATCH(Tabelle1!D17,Freisamer,0),IF(Tabelle1!C17=Tabelle2!AM2,MATCH(Tabelle1!D17,Früher_roter_Malvasier,0),IF(Tabelle1!C17=Tabelle2!AN2,MATCH(Tabelle1!D17,Gelber_Muskateller,0),IF(Tabelle1!C17=Tabelle2!AO2,MATCH(Tabelle1!D17,Goldriesling,0),IF(Tabelle1!C17=Tabelle2!AP2,MATCH(Tabelle1!D17,Grüner_Silvaner,0),"Nicht gelistete Sorte/ Klon")))))))</f>
        <v>Nicht gelistete Sorte/ Klon</v>
      </c>
      <c r="B7" s="44" t="str">
        <f t="shared" si="0"/>
        <v>Nicht gelistete Sorte/ Klon</v>
      </c>
      <c r="C7" s="26"/>
      <c r="D7" s="159"/>
      <c r="E7" s="159"/>
      <c r="F7" s="160"/>
      <c r="G7" s="161"/>
      <c r="H7" s="16"/>
      <c r="I7" s="16"/>
      <c r="J7" s="52" t="str">
        <f>IF(Tabelle1!C18=Tabelle2!AJ2,MATCH(Tabelle1!D18,Faberrebe,0),IF(Tabelle1!C18=Tabelle2!AK2,MATCH(Tabelle1!D18,Findling,0),IF(Tabelle1!C18=Tabelle2!AL2,MATCH(Tabelle1!D18,Freisamer,0),IF(Tabelle1!C18=Tabelle2!AM2,MATCH(Tabelle1!D18,Früher_roter_Malvasier,0),IF(Tabelle1!C18=Tabelle2!AN2,MATCH(Tabelle1!D18,Gelber_Muskateller,0),IF(Tabelle1!C18=Tabelle2!AO2,MATCH(Tabelle1!D18,Goldriesling,0),IF(Tabelle1!C18=Tabelle2!AP2,MATCH(Tabelle1!D18,Grüner_Silvaner,0),"Nicht gelistete Sorte/ Klon")))))))</f>
        <v>Nicht gelistete Sorte/ Klon</v>
      </c>
      <c r="K7" s="44" t="str">
        <f t="shared" si="1"/>
        <v>Nicht gelistete Sorte/ Klon</v>
      </c>
      <c r="L7" s="29"/>
      <c r="M7" s="159"/>
      <c r="N7" s="159"/>
      <c r="O7" s="160"/>
      <c r="P7" s="161"/>
      <c r="Q7" s="16"/>
      <c r="R7" s="17"/>
      <c r="S7" s="52" t="str">
        <f>IF(Tabelle1!C19=Tabelle2!AJ2,MATCH(Tabelle1!D19,Faberrebe,0),IF(Tabelle1!C19=Tabelle2!AK2,MATCH(Tabelle1!D19,Findling,0),IF(Tabelle1!C19=Tabelle2!AL2,MATCH(Tabelle1!D19,Freisamer,0),IF(Tabelle1!C19=Tabelle2!AM2,MATCH(Tabelle1!D19,Früher_roter_Malvasier,0),IF(Tabelle1!C19=Tabelle2!AN2,MATCH(Tabelle1!D19,Gelber_Muskateller,0),IF(Tabelle1!C19=Tabelle2!AO2,MATCH(Tabelle1!D19,Goldriesling,0),IF(Tabelle1!C19=Tabelle2!AP2,MATCH(Tabelle1!D19,Grüner_Silvaner,0),"Nicht gelistete Sorte/ Klon")))))))</f>
        <v>Nicht gelistete Sorte/ Klon</v>
      </c>
      <c r="T7" s="44" t="str">
        <f t="shared" si="2"/>
        <v>Nicht gelistete Sorte/ Klon</v>
      </c>
      <c r="U7" s="29"/>
      <c r="V7" s="159"/>
      <c r="W7" s="159"/>
      <c r="X7" s="160"/>
      <c r="Y7" s="161"/>
      <c r="Z7" s="16"/>
      <c r="AA7" s="17"/>
    </row>
    <row r="8" spans="1:27">
      <c r="A8" s="45" t="str">
        <f>IF(Tabelle1!C17=Tabelle2!AQ2,MATCH(Tabelle1!D17,Hegel,0),IF(Tabelle1!C17=Tabelle2!AR2,MATCH(Tabelle1!D17,Helfensteiner,0),IF(Tabelle1!C17=Tabelle2!AS2,MATCH(Tabelle1!D17,Helios,0),IF(Tabelle1!C17=Tabelle2!AT2,MATCH(Tabelle1!D17,Heroldrebe,0),IF(Tabelle1!C17=Tabelle2!AU2,MATCH(Tabelle1!D17,Hibernal,0),IF(Tabelle1!C17=Tabelle2!AV2,MATCH(Tabelle1!D17,Hölder,0),IF(Tabelle1!C17=Tabelle2!AW2,MATCH(Tabelle1!D17,Huxelrebe,0),"Nicht gelistete Sorte/ Klon")))))))</f>
        <v>Nicht gelistete Sorte/ Klon</v>
      </c>
      <c r="B8" s="46" t="str">
        <f>IF(A8="Nicht gelistete Sorte/ Klon","Nicht gelistete Sorte/ Klon","")</f>
        <v>Nicht gelistete Sorte/ Klon</v>
      </c>
      <c r="C8" s="16"/>
      <c r="D8" s="159" t="str">
        <f>IF(B8="",MATCH(B8,B2:B19,0),IF(B9="",MATCH(B9,B2:B19,0),IF(B10="",MATCH(B10,B2:B19,0),IF(B11="",MATCH(B11,B2:B19,0),IF(B12="",MATCH(B12,B2:B19,0),IF(B13="",MATCH(B13,B2:B19,0),"Nicht gelistete Sorte/ Klon"))))))</f>
        <v>Nicht gelistete Sorte/ Klon</v>
      </c>
      <c r="E8" s="159" t="str">
        <f>IF(D8="Nicht gelistete Sorte/ Klon","Nicht gelistete Sorte/ Klon","")</f>
        <v>Nicht gelistete Sorte/ Klon</v>
      </c>
      <c r="F8" s="160" t="b">
        <f>IF(E8="","",ISERROR(E8))</f>
        <v>0</v>
      </c>
      <c r="G8" s="161" t="str">
        <f>IF(F8=FALSE,"Nicht gelistete Sorte/ Klon","")</f>
        <v>Nicht gelistete Sorte/ Klon</v>
      </c>
      <c r="H8" s="16"/>
      <c r="I8" s="16"/>
      <c r="J8" s="53" t="str">
        <f>IF(Tabelle1!C18=Tabelle2!AQ2,MATCH(Tabelle1!D18,Hegel,0),IF(Tabelle1!C18=Tabelle2!AR2,MATCH(Tabelle1!D18,Helfensteiner,0),IF(Tabelle1!C18=Tabelle2!AS2,MATCH(Tabelle1!D18,Helios,0),IF(Tabelle1!C18=Tabelle2!AT2,MATCH(Tabelle1!D18,Heroldrebe,0),IF(Tabelle1!C18=Tabelle2!AU2,MATCH(Tabelle1!D18,Hibernal,0),IF(Tabelle1!C18=Tabelle2!AV2,MATCH(Tabelle1!D18,Hölder,0),IF(Tabelle1!C18=Tabelle2!AW2,MATCH(Tabelle1!D18,Huxelrebe,0),"Nicht gelistete Sorte/ Klon")))))))</f>
        <v>Nicht gelistete Sorte/ Klon</v>
      </c>
      <c r="K8" s="46" t="str">
        <f t="shared" si="1"/>
        <v>Nicht gelistete Sorte/ Klon</v>
      </c>
      <c r="L8" s="16"/>
      <c r="M8" s="159" t="str">
        <f>IF(K8="",MATCH(K8,K8:K13,0),IF(K9="",MATCH(K9,K8:K13,0),IF(K10="",MATCH(K10,K8:K13,0),IF(K11="",MATCH(K11,K8:K13,0),IF(K12="",MATCH(K12,K8:K13,0),IF(K13="",MATCH(K13,K8:K139,0),"Nicht gelistete Sorte/ Klon"))))))</f>
        <v>Nicht gelistete Sorte/ Klon</v>
      </c>
      <c r="N8" s="159" t="str">
        <f>IF(M8="Nicht gelistete Sorte/ Klon","Nicht gelistete Sorte/ Klon","")</f>
        <v>Nicht gelistete Sorte/ Klon</v>
      </c>
      <c r="O8" s="160" t="b">
        <f>IF(N8="","",ISERROR(N8))</f>
        <v>0</v>
      </c>
      <c r="P8" s="161" t="str">
        <f>IF(O8=FALSE,"Nicht gelistete Sorte/ Klon","")</f>
        <v>Nicht gelistete Sorte/ Klon</v>
      </c>
      <c r="Q8" s="16"/>
      <c r="R8" s="17"/>
      <c r="S8" s="53" t="str">
        <f>IF(Tabelle1!C19=Tabelle2!AQ2,MATCH(Tabelle1!D19,Hegel,0),IF(Tabelle1!C19=Tabelle2!AR2,MATCH(Tabelle1!D19,Helfensteiner,0),IF(Tabelle1!C19=Tabelle2!AS2,MATCH(Tabelle1!D19,Helios,0),IF(Tabelle1!C19=Tabelle2!AT2,MATCH(Tabelle1!D19,Heroldrebe,0),IF(Tabelle1!C19=Tabelle2!AU2,MATCH(Tabelle1!D19,Hibernal,0),IF(Tabelle1!C19=Tabelle2!AV2,MATCH(Tabelle1!D19,Hölder,0),IF(Tabelle1!C19=Tabelle2!AW2,MATCH(Tabelle1!D19,Huxelrebe,0),"Nicht gelistete Sorte/ Klon")))))))</f>
        <v>Nicht gelistete Sorte/ Klon</v>
      </c>
      <c r="T8" s="46" t="str">
        <f t="shared" si="2"/>
        <v>Nicht gelistete Sorte/ Klon</v>
      </c>
      <c r="U8" s="16"/>
      <c r="V8" s="158" t="str">
        <f>IF(T8="",MATCH(T8,T8:T13,0),IF(T9="",MATCH(T9,T8:T13,0),IF(T10="",MATCH(T10,T8:T13,0),IF(T11="",MATCH(T11,T8:T13,0),IF(T12="",MATCH(T12,T8:T13,0),IF(T13="",MATCH(T13,T8:T13,0),"Nicht gelistete Sorte/ Klon"))))))</f>
        <v>Nicht gelistete Sorte/ Klon</v>
      </c>
      <c r="W8" s="159" t="str">
        <f>IF(V8="Nicht gelistete Sorte/ Klon","Nicht gelistete Sorte/ Klon","")</f>
        <v>Nicht gelistete Sorte/ Klon</v>
      </c>
      <c r="X8" s="160" t="b">
        <f>IF(W8="","",ISERROR(W8))</f>
        <v>0</v>
      </c>
      <c r="Y8" s="161" t="str">
        <f>IF(X8=FALSE,"Nicht gelistete Sorte/ Klon","")</f>
        <v>Nicht gelistete Sorte/ Klon</v>
      </c>
      <c r="Z8" s="16"/>
      <c r="AA8" s="17"/>
    </row>
    <row r="9" spans="1:27" ht="13.5" thickBot="1">
      <c r="A9" s="41" t="str">
        <f>IF(Tabelle1!C17=Tabelle2!AX2,MATCH(Tabelle1!D17,Johanniter,0),IF(Tabelle1!C17=Tabelle2!AY2,MATCH(Tabelle1!D17,Juwel,0),IF(Tabelle1!C17=Tabelle2!AZ2,MATCH(Tabelle1!D17,Kanzler,0),IF(Tabelle1!C17=Tabelle2!BA2,MATCH(Tabelle1!D17,Kerner,0),IF(Tabelle1!C17=Tabelle2!BB2,MATCH(Tabelle1!D17,Kernling,0),IF(Tabelle1!C17=Tabelle2!BC2,MATCH(Tabelle1!D17,Mariensteiner,0),IF(Tabelle1!C17=Tabelle2!BD2,MATCH(Tabelle1!D17,Merlot,0),"Nicht gelistete Sorte/ Klon")))))))</f>
        <v>Nicht gelistete Sorte/ Klon</v>
      </c>
      <c r="B9" s="39" t="str">
        <f>IF(A9="Nicht gelistete Sorte/ Klon","Nicht gelistete Sorte/ Klon","")</f>
        <v>Nicht gelistete Sorte/ Klon</v>
      </c>
      <c r="C9" s="16"/>
      <c r="D9" s="159"/>
      <c r="E9" s="159"/>
      <c r="F9" s="160"/>
      <c r="G9" s="161"/>
      <c r="H9" s="16"/>
      <c r="I9" s="16"/>
      <c r="J9" s="51" t="str">
        <f>IF(Tabelle1!C18=Tabelle2!AX2,MATCH(Tabelle1!D18,Johanniter,0),IF(Tabelle1!C18=Tabelle2!AY2,MATCH(Tabelle1!D18,Juwel,0),IF(Tabelle1!C18=Tabelle2!AZ2,MATCH(Tabelle1!D18,Kanzler,0),IF(Tabelle1!C18=Tabelle2!BA2,MATCH(Tabelle1!D18,Kerner,0),IF(Tabelle1!C18=Tabelle2!BB2,MATCH(Tabelle1!D18,Kernling,0),IF(Tabelle1!C18=Tabelle2!BC2,MATCH(Tabelle1!D18,Mariensteiner,0),IF(Tabelle1!C18=Tabelle2!BD2,MATCH(Tabelle1!D18,Merlot,0),"Nicht gelistete Sorte/ Klon")))))))</f>
        <v>Nicht gelistete Sorte/ Klon</v>
      </c>
      <c r="K9" s="39" t="str">
        <f t="shared" si="1"/>
        <v>Nicht gelistete Sorte/ Klon</v>
      </c>
      <c r="L9" s="16"/>
      <c r="M9" s="159"/>
      <c r="N9" s="159"/>
      <c r="O9" s="160"/>
      <c r="P9" s="161"/>
      <c r="Q9" s="16"/>
      <c r="R9" s="17"/>
      <c r="S9" s="51" t="str">
        <f>IF(Tabelle1!C19=Tabelle2!AX2,MATCH(Tabelle1!D19,Johanniter,0),IF(Tabelle1!C19=Tabelle2!AY2,MATCH(Tabelle1!D19,Juwel,0),IF(Tabelle1!C19=Tabelle2!AZ2,MATCH(Tabelle1!D19,Kanzler,0),IF(Tabelle1!C19=Tabelle2!BA2,MATCH(Tabelle1!D19,Kerner,0),IF(Tabelle1!C19=Tabelle2!BB2,MATCH(Tabelle1!D19,Kernling,0),IF(Tabelle1!C19=Tabelle2!BC2,MATCH(Tabelle1!D19,Mariensteiner,0),IF(Tabelle1!C19=Tabelle2!BD2,MATCH(Tabelle1!D19,Merlot,0),"Nicht gelistete Sorte/ Klon")))))))</f>
        <v>Nicht gelistete Sorte/ Klon</v>
      </c>
      <c r="T9" s="39" t="str">
        <f t="shared" si="2"/>
        <v>Nicht gelistete Sorte/ Klon</v>
      </c>
      <c r="U9" s="16"/>
      <c r="V9" s="159"/>
      <c r="W9" s="159"/>
      <c r="X9" s="160"/>
      <c r="Y9" s="161"/>
      <c r="Z9" s="16"/>
      <c r="AA9" s="17"/>
    </row>
    <row r="10" spans="1:27" ht="13.5" thickBot="1">
      <c r="A10" s="41" t="str">
        <f>IF(Tabelle1!C17=Tabelle2!BE2,MATCH(Tabelle1!D17,Merzling,0),IF(Tabelle1!C17=Tabelle2!BF2,MATCH(Tabelle1!D17,Monarch,0),IF(Tabelle1!C17=Tabelle2!BG2,MATCH(Tabelle1!D17,Morio_Muskat,0),IF(Tabelle1!C17=Tabelle2!BH2,MATCH(Tabelle1!D17,Muskat_Ottonel,0),IF(Tabelle1!C17=Tabelle2!BI2,MATCH(Tabelle1!D17,Muskat_Trollinger,0),IF(Tabelle1!C17=Tabelle2!BJ2,MATCH(Tabelle1!D17,Müller_Thurgau,0),IF(Tabelle1!C17=Tabelle2!BK2,MATCH(Tabelle1!D17,Müllerrebe,0),"Nicht gelistete Sorte/ Klon")))))))</f>
        <v>Nicht gelistete Sorte/ Klon</v>
      </c>
      <c r="B10" s="39" t="str">
        <f t="shared" ref="B10:B19" si="3">IF(A10="Nicht gelistete Sorte/ Klon","Nicht gelistete Sorte/ Klon","")</f>
        <v>Nicht gelistete Sorte/ Klon</v>
      </c>
      <c r="C10" s="16"/>
      <c r="D10" s="159"/>
      <c r="E10" s="159"/>
      <c r="F10" s="160"/>
      <c r="G10" s="161"/>
      <c r="H10" s="16"/>
      <c r="I10" s="47" t="str">
        <f>IF(G2="","",IF(G8="","",IF(G14="","","SNV")))</f>
        <v>SNV</v>
      </c>
      <c r="J10" s="51" t="str">
        <f>IF(Tabelle1!C18=Tabelle2!BE2,MATCH(Tabelle1!D18,Merzling,0),IF(Tabelle1!C18=Tabelle2!BF2,MATCH(Tabelle1!D18,Monarch,0),IF(Tabelle1!C18=Tabelle2!BG2,MATCH(Tabelle1!D18,Morio_Muskat,0),IF(Tabelle1!C18=Tabelle2!BH2,MATCH(Tabelle1!D18,Muskat_Ottonel,0),IF(Tabelle1!C18=Tabelle2!BI2,MATCH(Tabelle1!D18,Muskat_Trollinger,0),IF(Tabelle1!C18=Tabelle2!BJ2,MATCH(Tabelle1!D18,Müller_Thurgau,0),IF(Tabelle1!C18=Tabelle2!BK2,MATCH(Tabelle1!D18,Müllerrebe,0),"Nicht gelistete Sorte/ Klon")))))))</f>
        <v>Nicht gelistete Sorte/ Klon</v>
      </c>
      <c r="K10" s="39" t="str">
        <f t="shared" si="1"/>
        <v>Nicht gelistete Sorte/ Klon</v>
      </c>
      <c r="L10" s="16"/>
      <c r="M10" s="159"/>
      <c r="N10" s="159"/>
      <c r="O10" s="160"/>
      <c r="P10" s="161"/>
      <c r="Q10" s="16"/>
      <c r="R10" s="24" t="str">
        <f>IF(P2="","",IF(P8="","",IF(P14="","","SNV")))</f>
        <v>SNV</v>
      </c>
      <c r="S10" s="51" t="str">
        <f>IF(Tabelle1!C19=Tabelle2!BE2,MATCH(Tabelle1!D19,Merzling,0),IF(Tabelle1!C19=Tabelle2!BF2,MATCH(Tabelle1!D19,Monarch,0),IF(Tabelle1!C19=Tabelle2!BG2,MATCH(Tabelle1!D19,Morio_Muskat,0),IF(Tabelle1!C19=Tabelle2!BH2,MATCH(Tabelle1!D19,Muskat_Ottonel,0),IF(Tabelle1!C19=Tabelle2!BI2,MATCH(Tabelle1!D19,Muskat_Trollinger,0),IF(Tabelle1!C19=Tabelle2!BJ2,MATCH(Tabelle1!D19,Müller_Thurgau,0),IF(Tabelle1!C19=Tabelle2!BK2,MATCH(Tabelle1!D19,Müllerrebe,0),"Nicht gelistete Sorte/ Klon")))))))</f>
        <v>Nicht gelistete Sorte/ Klon</v>
      </c>
      <c r="T10" s="39" t="str">
        <f t="shared" si="2"/>
        <v>Nicht gelistete Sorte/ Klon</v>
      </c>
      <c r="U10" s="16"/>
      <c r="V10" s="159"/>
      <c r="W10" s="159"/>
      <c r="X10" s="160"/>
      <c r="Y10" s="161"/>
      <c r="Z10" s="16"/>
      <c r="AA10" s="24" t="str">
        <f>IF(Y2="","",IF(Y8="","",IF(Y14="","","SNV")))</f>
        <v>SNV</v>
      </c>
    </row>
    <row r="11" spans="1:27">
      <c r="A11" s="41" t="str">
        <f>IF(Tabelle1!C17=Tabelle2!BL2,MATCH(Tabelle1!D17,Neronet,0),IF(Tabelle1!C17=Tabelle2!BM2,MATCH(Tabelle1!D17,Nobling,0),IF(Tabelle1!C17=Tabelle2!BN2,MATCH(Tabelle1!D17,Optima,0),IF(Tabelle1!C17=Tabelle2!BO2,MATCH(Tabelle1!D17,Orion,0),IF(Tabelle1!C17=Tabelle2!BP2,MATCH(Tabelle1!D17,Ortega,0),IF(Tabelle1!C17=Tabelle2!BQ2,MATCH(Tabelle1!D17,Osteiner,0),IF(Tabelle1!C17=Tabelle2!BR2,MATCH(Tabelle1!D17,Palas,0),"Nicht gelistete Sorte/ Klon")))))))</f>
        <v>Nicht gelistete Sorte/ Klon</v>
      </c>
      <c r="B11" s="39" t="str">
        <f t="shared" si="3"/>
        <v>Nicht gelistete Sorte/ Klon</v>
      </c>
      <c r="C11" s="16"/>
      <c r="D11" s="159"/>
      <c r="E11" s="159"/>
      <c r="F11" s="160"/>
      <c r="G11" s="161"/>
      <c r="H11" s="16"/>
      <c r="I11" s="16"/>
      <c r="J11" s="51" t="str">
        <f>IF(Tabelle1!C18=Tabelle2!BL2,MATCH(Tabelle1!D18,Neronet,0),IF(Tabelle1!C18=Tabelle2!BM2,MATCH(Tabelle1!D18,Nobling,0),IF(Tabelle1!C18=Tabelle2!BN2,MATCH(Tabelle1!D18,Optima,0),IF(Tabelle1!C18=Tabelle2!BO2,MATCH(Tabelle1!D18,Orion,0),IF(Tabelle1!C18=Tabelle2!BP2,MATCH(Tabelle1!D18,Ortega,0),IF(Tabelle1!C18=Tabelle2!BQ2,MATCH(Tabelle1!D18,Osteiner,0),IF(Tabelle1!C18=Tabelle2!BR2,MATCH(Tabelle1!D18,Palas,0),"Nicht gelistete Sorte/ Klon")))))))</f>
        <v>Nicht gelistete Sorte/ Klon</v>
      </c>
      <c r="K11" s="39" t="str">
        <f t="shared" si="1"/>
        <v>Nicht gelistete Sorte/ Klon</v>
      </c>
      <c r="L11" s="16"/>
      <c r="M11" s="159"/>
      <c r="N11" s="159"/>
      <c r="O11" s="160"/>
      <c r="P11" s="161"/>
      <c r="Q11" s="16"/>
      <c r="R11" s="17"/>
      <c r="S11" s="51" t="str">
        <f>IF(Tabelle1!C19=Tabelle2!BL2,MATCH(Tabelle1!D19,Neronet,0),IF(Tabelle1!C19=Tabelle2!BM2,MATCH(Tabelle1!D19,Nobling,0),IF(Tabelle1!C19=Tabelle2!BN2,MATCH(Tabelle1!D19,Optima,0),IF(Tabelle1!C19=Tabelle2!BO2,MATCH(Tabelle1!D19,Orion,0),IF(Tabelle1!C19=Tabelle2!BP2,MATCH(Tabelle1!D19,Ortega,0),IF(Tabelle1!C19=Tabelle2!BQ2,MATCH(Tabelle1!D19,Osteiner,0),IF(Tabelle1!C19=Tabelle2!BR2,MATCH(Tabelle1!D19,Palas,0),"Nicht gelistete Sorte/ Klon")))))))</f>
        <v>Nicht gelistete Sorte/ Klon</v>
      </c>
      <c r="T11" s="39" t="str">
        <f t="shared" si="2"/>
        <v>Nicht gelistete Sorte/ Klon</v>
      </c>
      <c r="U11" s="16"/>
      <c r="V11" s="159"/>
      <c r="W11" s="159"/>
      <c r="X11" s="160"/>
      <c r="Y11" s="161"/>
      <c r="Z11" s="16"/>
      <c r="AA11" s="17"/>
    </row>
    <row r="12" spans="1:27">
      <c r="A12" s="41" t="str">
        <f>IF(Tabelle1!C17=Tabelle2!BS2,MATCH(Tabelle1!D17,Perle,0),IF(Tabelle1!C17=Tabelle2!BT2,MATCH(Tabelle1!D17,Phoenix,0),IF(Tabelle1!C17=Tabelle2!BU2,MATCH(Tabelle1!D17,Piroso,0),IF(Tabelle1!C17=Tabelle2!BV2,MATCH(Tabelle1!D17,Prinzipal,0),IF(Tabelle1!C17=Tabelle2!BW2,MATCH(Tabelle1!D17,Prior,0),IF(Tabelle1!C17=Tabelle2!BX2,MATCH(Tabelle1!D17,Reberger,0),IF(Tabelle1!C17=Tabelle2!BY2,MATCH(Tabelle1!D17,Regent,0),"Nicht gelistete Sorte/ Klon")))))))</f>
        <v>Nicht gelistete Sorte/ Klon</v>
      </c>
      <c r="B12" s="39" t="str">
        <f t="shared" si="3"/>
        <v>Nicht gelistete Sorte/ Klon</v>
      </c>
      <c r="C12" s="16"/>
      <c r="D12" s="159"/>
      <c r="E12" s="159"/>
      <c r="F12" s="160"/>
      <c r="G12" s="161"/>
      <c r="H12" s="16"/>
      <c r="I12" s="16"/>
      <c r="J12" s="51" t="str">
        <f>IF(Tabelle1!C18=Tabelle2!BS2,MATCH(Tabelle1!D18,Perle,0),IF(Tabelle1!C18=Tabelle2!BT2,MATCH(Tabelle1!D18,Phoenix,0),IF(Tabelle1!C18=Tabelle2!BU2,MATCH(Tabelle1!D18,Piroso,0),IF(Tabelle1!C18=Tabelle2!BV2,MATCH(Tabelle1!D18,Prinzipal,0),IF(Tabelle1!C18=Tabelle2!BW2,MATCH(Tabelle1!D18,Prior,0),IF(Tabelle1!C18=Tabelle2!BX2,MATCH(Tabelle1!D18,Reberger,0),IF(Tabelle1!C18=Tabelle2!BY2,MATCH(Tabelle1!D18,Regent,0),"Nicht gelistete Sorte/ Klon")))))))</f>
        <v>Nicht gelistete Sorte/ Klon</v>
      </c>
      <c r="K12" s="39" t="str">
        <f t="shared" si="1"/>
        <v>Nicht gelistete Sorte/ Klon</v>
      </c>
      <c r="L12" s="16"/>
      <c r="M12" s="159"/>
      <c r="N12" s="159"/>
      <c r="O12" s="160"/>
      <c r="P12" s="161"/>
      <c r="Q12" s="16"/>
      <c r="R12" s="17"/>
      <c r="S12" s="51" t="str">
        <f>IF(Tabelle1!C19=Tabelle2!BS2,MATCH(Tabelle1!D19,Perle,0),IF(Tabelle1!C19=Tabelle2!BT2,MATCH(Tabelle1!D19,Phoenix,0),IF(Tabelle1!C19=Tabelle2!BU2,MATCH(Tabelle1!D19,Piroso,0),IF(Tabelle1!C19=Tabelle2!BV2,MATCH(Tabelle1!D19,Prinzipal,0),IF(Tabelle1!C19=Tabelle2!BW2,MATCH(Tabelle1!D19,Prior,0),IF(Tabelle1!C19=Tabelle2!BX2,MATCH(Tabelle1!D19,Reberger,0),IF(Tabelle1!C19=Tabelle2!BY2,MATCH(Tabelle1!D19,Regent,0),"Nicht gelistete Sorte/ Klon")))))))</f>
        <v>Nicht gelistete Sorte/ Klon</v>
      </c>
      <c r="T12" s="39" t="str">
        <f t="shared" si="2"/>
        <v>Nicht gelistete Sorte/ Klon</v>
      </c>
      <c r="U12" s="16"/>
      <c r="V12" s="159"/>
      <c r="W12" s="159"/>
      <c r="X12" s="160"/>
      <c r="Y12" s="161"/>
      <c r="Z12" s="16"/>
      <c r="AA12" s="17"/>
    </row>
    <row r="13" spans="1:27">
      <c r="A13" s="43" t="str">
        <f>IF(Tabelle1!C17=Tabelle2!BZ2,MATCH(Tabelle1!D17,Regner,0),IF(Tabelle1!C17=Tabelle2!CA2,MATCH(Tabelle1!D17,Reichensteiner,0),IF(Tabelle1!C17=Tabelle2!CB2,MATCH(Tabelle1!D17,Rieslaner,0),IF(Tabelle1!C17=Tabelle2!CC2,MATCH(Tabelle1!D17,Rondo,0),IF(Tabelle1!C17=Tabelle2!CD2,MATCH(Tabelle1!D17,Rotberger,0),IF(Tabelle1!C17=Tabelle2!CE2,MATCH(Tabelle1!D17,Roter_Elbling,0),IF(Tabelle1!C17=Tabelle2!CF2,MATCH(Tabelle1!D17,Roter_Gutedel,0),"Nicht gelistete Sorte/ Klon")))))))</f>
        <v>Nicht gelistete Sorte/ Klon</v>
      </c>
      <c r="B13" s="44" t="str">
        <f t="shared" si="3"/>
        <v>Nicht gelistete Sorte/ Klon</v>
      </c>
      <c r="C13" s="26"/>
      <c r="D13" s="159"/>
      <c r="E13" s="159"/>
      <c r="F13" s="160"/>
      <c r="G13" s="161"/>
      <c r="H13" s="16"/>
      <c r="I13" s="16"/>
      <c r="J13" s="54" t="str">
        <f>IF(Tabelle1!C18=Tabelle2!BZ2,MATCH(Tabelle1!D18,Regner,0),IF(Tabelle1!C18=Tabelle2!CA2,MATCH(Tabelle1!D18,Reichensteiner,0),IF(Tabelle1!C18=Tabelle2!CB2,MATCH(Tabelle1!D18,Rieslaner,0),IF(Tabelle1!C18=Tabelle2!CC2,MATCH(Tabelle1!D18,Rondo,0),IF(Tabelle1!C18=Tabelle2!CD2,MATCH(Tabelle1!D18,Rotberger,0),IF(Tabelle1!C18=Tabelle2!CE2,MATCH(Tabelle1!D18,Roter_Elbling,0),IF(Tabelle1!C18=Tabelle2!CF2,MATCH(Tabelle1!D18,Roter_Gutedel,0),"Nicht gelistete Sorte/ Klon")))))))</f>
        <v>Nicht gelistete Sorte/ Klon</v>
      </c>
      <c r="K13" s="44" t="str">
        <f t="shared" si="1"/>
        <v>Nicht gelistete Sorte/ Klon</v>
      </c>
      <c r="L13" s="29"/>
      <c r="M13" s="159"/>
      <c r="N13" s="159"/>
      <c r="O13" s="160"/>
      <c r="P13" s="161"/>
      <c r="Q13" s="16"/>
      <c r="R13" s="17"/>
      <c r="S13" s="54" t="str">
        <f>IF(Tabelle1!C19=Tabelle2!BZ2,MATCH(Tabelle1!D19,Regner,0),IF(Tabelle1!C19=Tabelle2!CA2,MATCH(Tabelle1!D19,Reichensteiner,0),IF(Tabelle1!C19=Tabelle2!CB2,MATCH(Tabelle1!D19,Rieslaner,0),IF(Tabelle1!C19=Tabelle2!CC2,MATCH(Tabelle1!D19,Rondo,0),IF(Tabelle1!C19=Tabelle2!CD2,MATCH(Tabelle1!D19,Rotberger,0),IF(Tabelle1!C19=Tabelle2!CE2,MATCH(Tabelle1!D19,Roter_Elbling,0),IF(Tabelle1!C19=Tabelle2!CF2,MATCH(Tabelle1!D19,Roter_Gutedel,0),"Nicht gelistete Sorte/ Klon")))))))</f>
        <v>Nicht gelistete Sorte/ Klon</v>
      </c>
      <c r="T13" s="44" t="str">
        <f t="shared" si="2"/>
        <v>Nicht gelistete Sorte/ Klon</v>
      </c>
      <c r="U13" s="29"/>
      <c r="V13" s="159"/>
      <c r="W13" s="159"/>
      <c r="X13" s="160"/>
      <c r="Y13" s="161"/>
      <c r="Z13" s="16"/>
      <c r="AA13" s="17"/>
    </row>
    <row r="14" spans="1:27">
      <c r="A14" s="45" t="str">
        <f>IF(Tabelle1!C17=Tabelle2!CG2,MATCH(Tabelle1!D17,Roter_Muskateller,0),IF(Tabelle1!C17=Tabelle2!CH2,MATCH(Tabelle1!D17,Roter_Traminer,0),IF(Tabelle1!C17=Tabelle2!CI2,MATCH(Tabelle1!D17,Rubinet,0),IF(Tabelle1!C17=Tabelle2!CJ2,MATCH(Tabelle1!D17,Ruländer,0),IF(Tabelle1!C17=Tabelle2!CK2,MATCH(Tabelle1!D17,Saphira,0),IF(Tabelle1!C17=Tabelle2!CL2,MATCH(Tabelle1!D17,Scheurebe,0),IF(Tabelle1!C17=Tabelle2!CM2,MATCH(Tabelle1!D17,Schönburger,0),"Nicht gelistete Sorte/ Klon")))))))</f>
        <v>Nicht gelistete Sorte/ Klon</v>
      </c>
      <c r="B14" s="46" t="str">
        <f>IF(A14="Nicht gelistete Sorte/ Klon","Nicht gelistete Sorte/ Klon","")</f>
        <v>Nicht gelistete Sorte/ Klon</v>
      </c>
      <c r="C14" s="16"/>
      <c r="D14" s="159" t="str">
        <f>IF(B14="",MATCH(B14,B2:B19,0),IF(B15="",MATCH(B15,B2:B19,0),IF(B16="",MATCH(B16,B2:B19,0),IF(B17="",MATCH(B17,B2:B19,0),IF(B18="",MATCH(B18,B2:B19,0),IF(B19="",MATCH(B19,B2:B19,0),"Nicht gelistete Sorte/ Klon"))))))</f>
        <v>Nicht gelistete Sorte/ Klon</v>
      </c>
      <c r="E14" s="159" t="str">
        <f>IF(D14="Nicht gelistete Sorte/ Klon","Nicht gelistete Sorte/ Klon","")</f>
        <v>Nicht gelistete Sorte/ Klon</v>
      </c>
      <c r="F14" s="160" t="b">
        <f>IF(E14="","",ISERROR(E14))</f>
        <v>0</v>
      </c>
      <c r="G14" s="161" t="str">
        <f>IF(F14=FALSE,"Nicht gelistete Sorte/ Klon","")</f>
        <v>Nicht gelistete Sorte/ Klon</v>
      </c>
      <c r="H14" s="16"/>
      <c r="I14" s="16"/>
      <c r="J14" s="53" t="str">
        <f>IF(Tabelle1!C18=Tabelle2!CG2,MATCH(Tabelle1!D18,Roter_Muskateller,0),IF(Tabelle1!C18=Tabelle2!CH2,MATCH(Tabelle1!D18,Roter_Traminer,0),IF(Tabelle1!C18=Tabelle2!CI2,MATCH(Tabelle1!D18,Rubinet,0),IF(Tabelle1!C18=Tabelle2!CJ2,MATCH(Tabelle1!D18,Ruländer,0),IF(Tabelle1!C18=Tabelle2!CK2,MATCH(Tabelle1!D18,Saphira,0),IF(Tabelle1!C18=Tabelle2!CL2,MATCH(Tabelle1!D18,Scheurebe,0),IF(Tabelle1!C18=Tabelle2!CM2,MATCH(Tabelle1!D18,Schönburger,0),"Nicht gelistete Sorte/ Klon")))))))</f>
        <v>Nicht gelistete Sorte/ Klon</v>
      </c>
      <c r="K14" s="46" t="str">
        <f t="shared" si="1"/>
        <v>Nicht gelistete Sorte/ Klon</v>
      </c>
      <c r="L14" s="16"/>
      <c r="M14" s="159" t="str">
        <f>IF(K14="",MATCH(K14,K14:K19,0),IF(K15="",MATCH(K15,K14:K19,0),IF(K16="",MATCH(K16,K14:K19,0),IF(K17="",MATCH(K17,K14:K19,0),IF(K18="",MATCH(K18,K14:K19,0),IF(K19="",MATCH(K19,K14:K19,0),"Nicht gelistete Sorte/ Klon"))))))</f>
        <v>Nicht gelistete Sorte/ Klon</v>
      </c>
      <c r="N14" s="159" t="str">
        <f>IF(M14="Nicht gelistete Sorte/ Klon","Nicht gelistete Sorte/ Klon","")</f>
        <v>Nicht gelistete Sorte/ Klon</v>
      </c>
      <c r="O14" s="160" t="b">
        <f>IF(N14="","",ISERROR(N14))</f>
        <v>0</v>
      </c>
      <c r="P14" s="161" t="str">
        <f>IF(O14=FALSE,"Nicht gelistete Sorte/ Klon","")</f>
        <v>Nicht gelistete Sorte/ Klon</v>
      </c>
      <c r="Q14" s="16"/>
      <c r="R14" s="17"/>
      <c r="S14" s="53" t="str">
        <f>IF(Tabelle1!C19=Tabelle2!CG2,MATCH(Tabelle1!D19,Roter_Muskateller,0),IF(Tabelle1!C19=Tabelle2!CH2,MATCH(Tabelle1!D19,Roter_Traminer,0),IF(Tabelle1!C19=Tabelle2!CI2,MATCH(Tabelle1!D19,Rubinet,0),IF(Tabelle1!C19=Tabelle2!CJ2,MATCH(Tabelle1!D19,Ruländer,0),IF(Tabelle1!C19=Tabelle2!CK2,MATCH(Tabelle1!D19,Saphira,0),IF(Tabelle1!C19=Tabelle2!CL2,MATCH(Tabelle1!D19,Scheurebe,0),IF(Tabelle1!C19=Tabelle2!CM2,MATCH(Tabelle1!D19,Schönburger,0),"Nicht gelistete Sorte/ Klon")))))))</f>
        <v>Nicht gelistete Sorte/ Klon</v>
      </c>
      <c r="T14" s="46" t="str">
        <f t="shared" si="2"/>
        <v>Nicht gelistete Sorte/ Klon</v>
      </c>
      <c r="U14" s="16"/>
      <c r="V14" s="158" t="str">
        <f>IF(T14="",MATCH(T14,T14:T19,0),IF(T15="",MATCH(T15,T14:T19,0),IF(T16="",MATCH(T16,T14:T19,0),IF(T17="",MATCH(T17,T14:T19,0),IF(T18="",MATCH(T18,T14:T19,0),IF(T19="",MATCH(T19,T14:T19,0),"Nicht gelistete Sorte/ Klon"))))))</f>
        <v>Nicht gelistete Sorte/ Klon</v>
      </c>
      <c r="W14" s="159" t="str">
        <f>IF(V14="Nicht gelistete Sorte/ Klon","Nicht gelistete Sorte/ Klon","")</f>
        <v>Nicht gelistete Sorte/ Klon</v>
      </c>
      <c r="X14" s="160" t="b">
        <f>IF(W14="","",ISERROR(W14))</f>
        <v>0</v>
      </c>
      <c r="Y14" s="161" t="str">
        <f>IF(X14=FALSE,"Nicht gelistete Sorte/ Klon","")</f>
        <v>Nicht gelistete Sorte/ Klon</v>
      </c>
      <c r="Z14" s="16"/>
      <c r="AA14" s="17"/>
    </row>
    <row r="15" spans="1:27">
      <c r="A15" s="41" t="str">
        <f>IF(Tabelle1!C17=Tabelle2!CN2,MATCH(Tabelle1!D17,Siegerrebe,0),IF(Tabelle1!C17=Tabelle2!CO2,MATCH(Tabelle1!D17,Silcher,0),IF(Tabelle1!C17=Tabelle2!CP2,MATCH(Tabelle1!D17,Sirius,0),IF(Tabelle1!C17=Tabelle2!CQ2,MATCH(Tabelle1!D17,Solaris,0),IF(Tabelle1!C17=Tabelle2!CR2,MATCH(Tabelle1!D17,St._Laurent,0),IF(Tabelle1!C17=Tabelle2!CS2,MATCH(Tabelle1!D17,Staufer,0),IF(Tabelle1!C17=Tabelle2!CT2,MATCH(Tabelle1!D17,Tauberschwarz,0),"Nicht gelistete Sorte/ Klon")))))))</f>
        <v>Nicht gelistete Sorte/ Klon</v>
      </c>
      <c r="B15" s="39" t="str">
        <f t="shared" si="3"/>
        <v>Nicht gelistete Sorte/ Klon</v>
      </c>
      <c r="C15" s="16"/>
      <c r="D15" s="159"/>
      <c r="E15" s="159"/>
      <c r="F15" s="160"/>
      <c r="G15" s="161"/>
      <c r="H15" s="16"/>
      <c r="I15" s="16"/>
      <c r="J15" s="51" t="str">
        <f>IF(Tabelle1!C18=Tabelle2!CN2,MATCH(Tabelle1!D18,Siegerrebe,0),IF(Tabelle1!C18=Tabelle2!CO2,MATCH(Tabelle1!D18,Silcher,0),IF(Tabelle1!C18=Tabelle2!CP2,MATCH(Tabelle1!D18,Sirius,0),IF(Tabelle1!C18=Tabelle2!CQ2,MATCH(Tabelle1!D18,Solaris,0),IF(Tabelle1!C18=Tabelle2!CR2,MATCH(Tabelle1!D18,St._Laurent,0),IF(Tabelle1!C18=Tabelle2!CS2,MATCH(Tabelle1!D18,Staufer,0),IF(Tabelle1!C18=Tabelle2!CT2,MATCH(Tabelle1!D18,Tauberschwarz,0),"Nicht gelistete Sorte/ Klon")))))))</f>
        <v>Nicht gelistete Sorte/ Klon</v>
      </c>
      <c r="K15" s="39" t="str">
        <f t="shared" si="1"/>
        <v>Nicht gelistete Sorte/ Klon</v>
      </c>
      <c r="L15" s="16"/>
      <c r="M15" s="159"/>
      <c r="N15" s="159"/>
      <c r="O15" s="160"/>
      <c r="P15" s="161"/>
      <c r="Q15" s="16"/>
      <c r="R15" s="17"/>
      <c r="S15" s="51" t="str">
        <f>IF(Tabelle1!C19=Tabelle2!CN2,MATCH(Tabelle1!D19,Siegerrebe,0),IF(Tabelle1!C19=Tabelle2!CO2,MATCH(Tabelle1!D19,Silcher,0),IF(Tabelle1!C19=Tabelle2!CP2,MATCH(Tabelle1!D19,Sirius,0),IF(Tabelle1!C19=Tabelle2!CQ2,MATCH(Tabelle1!D19,Solaris,0),IF(Tabelle1!C19=Tabelle2!CR2,MATCH(Tabelle1!D19,St._Laurent,0),IF(Tabelle1!C19=Tabelle2!CS2,MATCH(Tabelle1!D19,Staufer,0),IF(Tabelle1!C19=Tabelle2!CT2,MATCH(Tabelle1!D19,Tauberschwarz,0),"Nicht gelistete Sorte/ Klon")))))))</f>
        <v>Nicht gelistete Sorte/ Klon</v>
      </c>
      <c r="T15" s="39" t="str">
        <f t="shared" si="2"/>
        <v>Nicht gelistete Sorte/ Klon</v>
      </c>
      <c r="U15" s="16"/>
      <c r="V15" s="159"/>
      <c r="W15" s="159"/>
      <c r="X15" s="160"/>
      <c r="Y15" s="161"/>
      <c r="Z15" s="16"/>
      <c r="AA15" s="17"/>
    </row>
    <row r="16" spans="1:27">
      <c r="A16" s="41" t="str">
        <f>IF(Tabelle1!C17=Tabelle2!CU2,MATCH(Tabelle1!D17,Villaris,0),IF(Tabelle1!C17=Tabelle2!CV2,MATCH(Tabelle1!D17,Weißer_Burgunder,0),IF(Tabelle1!C17=Tabelle2!CW2,MATCH(Tabelle1!D17,Weißer_Elbling,0),IF(Tabelle1!C17=Tabelle2!CX2,MATCH(Tabelle1!D17,Weißer_Gutedel,0),IF(Tabelle1!C17=Tabelle2!CY2,MATCH(Tabelle1!D17,Weißer_Riesling,0),IF(Tabelle1!C17=Tabelle2!CZ2,MATCH(Tabelle1!D17,Wildmuskat,0),IF(Tabelle1!C17=Tabelle2!DA2,MATCH(Tabelle1!D17,Würzer,0),"Nicht gelistete Sorte/ Klon")))))))</f>
        <v>Nicht gelistete Sorte/ Klon</v>
      </c>
      <c r="B16" s="39" t="str">
        <f t="shared" si="3"/>
        <v>Nicht gelistete Sorte/ Klon</v>
      </c>
      <c r="C16" s="16"/>
      <c r="D16" s="159"/>
      <c r="E16" s="159"/>
      <c r="F16" s="160"/>
      <c r="G16" s="161"/>
      <c r="H16" s="16"/>
      <c r="I16" s="16"/>
      <c r="J16" s="51" t="str">
        <f>IF(Tabelle1!C18=Tabelle2!CU2,MATCH(Tabelle1!D18,Villaris,0),IF(Tabelle1!C18=Tabelle2!CV2,MATCH(Tabelle1!D18,Weißer_Burgunder,0),IF(Tabelle1!C18=Tabelle2!CW2,MATCH(Tabelle1!D18,Weißer_Elbling,0),IF(Tabelle1!C18=Tabelle2!CX2,MATCH(Tabelle1!D18,Weißer_Gutedel,0),IF(Tabelle1!C18=Tabelle2!CY2,MATCH(Tabelle1!D18,Weißer_Riesling,0),IF(Tabelle1!C18=Tabelle2!CZ2,MATCH(Tabelle1!D18,Wildmuskat,0),IF(Tabelle1!C18=Tabelle2!DA2,MATCH(Tabelle1!D18,Würzer,0),"Nicht gelistete Sorte/ Klon")))))))</f>
        <v>Nicht gelistete Sorte/ Klon</v>
      </c>
      <c r="K16" s="39" t="str">
        <f t="shared" si="1"/>
        <v>Nicht gelistete Sorte/ Klon</v>
      </c>
      <c r="L16" s="16"/>
      <c r="M16" s="159"/>
      <c r="N16" s="159"/>
      <c r="O16" s="160"/>
      <c r="P16" s="161"/>
      <c r="Q16" s="16"/>
      <c r="R16" s="17"/>
      <c r="S16" s="51" t="str">
        <f>IF(Tabelle1!C19=Tabelle2!CU2,MATCH(Tabelle1!D19,Villaris,0),IF(Tabelle1!C19=Tabelle2!CV2,MATCH(Tabelle1!D19,Weißer_Burgunder,0),IF(Tabelle1!C19=Tabelle2!CW2,MATCH(Tabelle1!D19,Weißer_Elbling,0),IF(Tabelle1!C19=Tabelle2!CX2,MATCH(Tabelle1!D19,Weißer_Gutedel,0),IF(Tabelle1!C19=Tabelle2!CY2,MATCH(Tabelle1!D19,Weißer_Riesling,0),IF(Tabelle1!C19=Tabelle2!CZ2,MATCH(Tabelle1!D19,Wildmuskat,0),IF(Tabelle1!C19=Tabelle2!DA2,MATCH(Tabelle1!D19,Würzer,0),"Nicht gelistete Sorte/ Klon")))))))</f>
        <v>Nicht gelistete Sorte/ Klon</v>
      </c>
      <c r="T16" s="39" t="str">
        <f t="shared" si="2"/>
        <v>Nicht gelistete Sorte/ Klon</v>
      </c>
      <c r="U16" s="16"/>
      <c r="V16" s="159"/>
      <c r="W16" s="159"/>
      <c r="X16" s="160"/>
      <c r="Y16" s="161"/>
      <c r="Z16" s="16"/>
      <c r="AA16" s="17"/>
    </row>
    <row r="17" spans="1:27">
      <c r="A17" s="41" t="str">
        <f>IF(Tabelle1!C17=Tabelle2!DB2,MATCH(Tabelle1!D17,_5C,0),IF(Tabelle1!C17=Tabelle2!DC2,MATCH(Tabelle1!D17,_125AA,0),IF(Tabelle1!C17=Tabelle2!DD2,MATCH(Tabelle1!D17,_5BB,0),IF(Tabelle1!C17=Tabelle2!DE2,MATCH(Tabelle1!D17,_Binova,0),IF(Tabelle1!C17=Tabelle2!DF2,MATCH(Tabelle1!D17,_Börner,0),IF(Tabelle1!C17=Tabelle2!DG2,MATCH(Tabelle1!D17,_Cina,0),IF(Tabelle1!C17=Tabelle2!DH2,MATCH(Tabelle1!D17,_Rici,0),"Nicht gelistete Sorte/ Klon")))))))</f>
        <v>Nicht gelistete Sorte/ Klon</v>
      </c>
      <c r="B17" s="39" t="str">
        <f>IF(A17="Nicht gelistete Sorte/ Klon","Nicht gelistete Sorte/ Klon","")</f>
        <v>Nicht gelistete Sorte/ Klon</v>
      </c>
      <c r="C17" s="16"/>
      <c r="D17" s="159"/>
      <c r="E17" s="159"/>
      <c r="F17" s="160"/>
      <c r="G17" s="161"/>
      <c r="H17" s="16"/>
      <c r="I17" s="16"/>
      <c r="J17" s="51" t="str">
        <f>IF(Tabelle1!C18=Tabelle2!DB2,MATCH(Tabelle1!D18,_5C,0),IF(Tabelle1!C18=Tabelle2!DC2,MATCH(Tabelle1!D18,_125AA,0),IF(Tabelle1!C18=Tabelle2!DD2,MATCH(Tabelle1!D18,_5BB,0),IF(Tabelle1!C18=Tabelle2!DE2,MATCH(Tabelle1!D18,_Binova,0),IF(Tabelle1!C18=Tabelle2!DF2,MATCH(Tabelle1!D18,_Börner,0),IF(Tabelle1!C18=Tabelle2!DG2,MATCH(Tabelle1!D18,_Cina,0),IF(Tabelle1!C18=Tabelle2!DH2,MATCH(Tabelle1!D18,_Rici,0),"Nicht gelistete Sorte/ Klon")))))))</f>
        <v>Nicht gelistete Sorte/ Klon</v>
      </c>
      <c r="K17" s="39" t="str">
        <f t="shared" si="1"/>
        <v>Nicht gelistete Sorte/ Klon</v>
      </c>
      <c r="L17" s="16"/>
      <c r="M17" s="159"/>
      <c r="N17" s="159"/>
      <c r="O17" s="160"/>
      <c r="P17" s="161"/>
      <c r="Q17" s="16"/>
      <c r="R17" s="17"/>
      <c r="S17" s="51" t="str">
        <f>IF(Tabelle1!C19=Tabelle2!DB2,MATCH(Tabelle1!D19,_5C,0),IF(Tabelle1!C19=Tabelle2!DC2,MATCH(Tabelle1!D19,_125AA,0),IF(Tabelle1!C19=Tabelle2!DD2,MATCH(Tabelle1!D19,_5BB,0),IF(Tabelle1!C19=Tabelle2!DE2,MATCH(Tabelle1!D19,_Binova,0),IF(Tabelle1!C19=Tabelle2!DF2,MATCH(Tabelle1!D19,_Börner,0),IF(Tabelle1!C19=Tabelle2!DG2,MATCH(Tabelle1!D19,_Cina,0),IF(Tabelle1!C19=Tabelle2!DH2,MATCH(Tabelle1!D19,_Rici,0),"Nicht gelistete Sorte/ Klon")))))))</f>
        <v>Nicht gelistete Sorte/ Klon</v>
      </c>
      <c r="T17" s="39" t="str">
        <f t="shared" si="2"/>
        <v>Nicht gelistete Sorte/ Klon</v>
      </c>
      <c r="U17" s="16"/>
      <c r="V17" s="159"/>
      <c r="W17" s="159"/>
      <c r="X17" s="160"/>
      <c r="Y17" s="161"/>
      <c r="Z17" s="16"/>
      <c r="AA17" s="17"/>
    </row>
    <row r="18" spans="1:27">
      <c r="A18" s="41" t="str">
        <f>IF(Tabelle1!C17=Tabelle2!DI2,MATCH(Tabelle1!D17,_3309,0),IF(Tabelle1!C17=Tabelle2!DJ2,MATCH(Tabelle1!D17,_SO4,0),IF(Tabelle1!C17=Tabelle2!DK2,MATCH(Tabelle1!D17,_Sori,0),IF(Tabelle1!C17=Tabelle2!DL2,MATCH(Tabelle1!D17,_8B,0),IF(Tabelle1!C17=Tabelle2!DM2,MATCH(Tabelle1!D17,_101_14_Millardet_et_de_Grasset,0),IF(Tabelle1!C17=Tabelle2!DN2,MATCH(Tabelle1!D17,_110_Richter,0),IF(Tabelle1!C17=Tabelle2!DO2,MATCH(Tabelle1!D17,_161_49_Couderc,0),"Nicht gelistete Sorte/ Klon")))))))</f>
        <v>Nicht gelistete Sorte/ Klon</v>
      </c>
      <c r="B18" s="39" t="str">
        <f t="shared" si="3"/>
        <v>Nicht gelistete Sorte/ Klon</v>
      </c>
      <c r="C18" s="16"/>
      <c r="D18" s="159"/>
      <c r="E18" s="159"/>
      <c r="F18" s="160"/>
      <c r="G18" s="161"/>
      <c r="H18" s="16"/>
      <c r="I18" s="16"/>
      <c r="J18" s="51" t="str">
        <f>IF(Tabelle1!C18=Tabelle2!DI2,MATCH(Tabelle1!D18,_3309,0),IF(Tabelle1!C18=Tabelle2!DJ2,MATCH(Tabelle1!D18,_SO4,0),IF(Tabelle1!C18=Tabelle2!DK2,MATCH(Tabelle1!D18,_Sori,0),IF(Tabelle1!C18=Tabelle2!DL2,MATCH(Tabelle1!D18,_8B,0),IF(Tabelle1!C18=Tabelle2!DM2,MATCH(Tabelle1!D18,_101_14_Millardet_et_de_Grasset,0),IF(Tabelle1!C18=Tabelle2!DN2,MATCH(Tabelle1!D18,_110_Richter,0),IF(Tabelle1!C18=Tabelle2!DO2,MATCH(Tabelle1!D18,_161_49_Couderc,0),"Nicht gelistete Sorte/ Klon")))))))</f>
        <v>Nicht gelistete Sorte/ Klon</v>
      </c>
      <c r="K18" s="39" t="str">
        <f t="shared" si="1"/>
        <v>Nicht gelistete Sorte/ Klon</v>
      </c>
      <c r="L18" s="16"/>
      <c r="M18" s="159"/>
      <c r="N18" s="159"/>
      <c r="O18" s="160"/>
      <c r="P18" s="161"/>
      <c r="Q18" s="16"/>
      <c r="R18" s="17"/>
      <c r="S18" s="51" t="str">
        <f>IF(Tabelle1!C19=Tabelle2!DI2,MATCH(Tabelle1!D19,_3309,0),IF(Tabelle1!C19=Tabelle2!DJ2,MATCH(Tabelle1!D19,_SO4,0),IF(Tabelle1!C19=Tabelle2!DK2,MATCH(Tabelle1!D19,_Sori,0),IF(Tabelle1!C19=Tabelle2!DL2,MATCH(Tabelle1!D19,_8B,0),IF(Tabelle1!C19=Tabelle2!DM2,MATCH(Tabelle1!D19,_101_14_Millardet_et_de_Grasset,0),IF(Tabelle1!C19=Tabelle2!DN2,MATCH(Tabelle1!D19,_110_Richter,0),IF(Tabelle1!C19=Tabelle2!DO2,MATCH(Tabelle1!D19,_161_49_Couderc,0),"Nicht gelistete Sorte/ Klon")))))))</f>
        <v>Nicht gelistete Sorte/ Klon</v>
      </c>
      <c r="T18" s="39" t="str">
        <f t="shared" si="2"/>
        <v>Nicht gelistete Sorte/ Klon</v>
      </c>
      <c r="U18" s="16"/>
      <c r="V18" s="159"/>
      <c r="W18" s="159"/>
      <c r="X18" s="160"/>
      <c r="Y18" s="161"/>
      <c r="Z18" s="16"/>
      <c r="AA18" s="17"/>
    </row>
    <row r="19" spans="1:27">
      <c r="A19" s="43" t="str">
        <f>IF(Tabelle1!C17=Tabelle2!DP2,MATCH(Tabelle1!D17,_420_A_Millardet_et_de_Grasset,0),IF(Tabelle1!C17=Tabelle2!DQ2,MATCH(Tabelle1!D17,_1103_Paulsen,0),"Nicht gelistete Sorte/ Klon"))</f>
        <v>Nicht gelistete Sorte/ Klon</v>
      </c>
      <c r="B19" s="44" t="str">
        <f t="shared" si="3"/>
        <v>Nicht gelistete Sorte/ Klon</v>
      </c>
      <c r="C19" s="26"/>
      <c r="D19" s="159"/>
      <c r="E19" s="159"/>
      <c r="F19" s="160"/>
      <c r="G19" s="161"/>
      <c r="H19" s="16"/>
      <c r="I19" s="16"/>
      <c r="J19" s="52" t="str">
        <f>IF(Tabelle1!C18=Tabelle2!DP2,MATCH(Tabelle1!D18,_420_A_Millardet_et_de_Grasset,0),IF(Tabelle1!C18=Tabelle2!DQ2,MATCH(Tabelle1!D18,_1103_Paulsen,0),"Nicht gelistete Sorte/ Klon"))</f>
        <v>Nicht gelistete Sorte/ Klon</v>
      </c>
      <c r="K19" s="44" t="str">
        <f t="shared" si="1"/>
        <v>Nicht gelistete Sorte/ Klon</v>
      </c>
      <c r="L19" s="29"/>
      <c r="M19" s="159"/>
      <c r="N19" s="159"/>
      <c r="O19" s="160"/>
      <c r="P19" s="161"/>
      <c r="Q19" s="16"/>
      <c r="R19" s="17"/>
      <c r="S19" s="51" t="str">
        <f>IF(Tabelle1!C19=Tabelle2!DP2,MATCH(Tabelle1!D19,_420_A_Millardet_et_de_Grasset,0),IF(Tabelle1!C19=Tabelle2!DQ2,MATCH(Tabelle1!D19,_1103_Paulsen,0),"Nicht gelistete Sorte/ Klon"))</f>
        <v>Nicht gelistete Sorte/ Klon</v>
      </c>
      <c r="T19" s="44" t="str">
        <f t="shared" si="2"/>
        <v>Nicht gelistete Sorte/ Klon</v>
      </c>
      <c r="U19" s="29"/>
      <c r="V19" s="159"/>
      <c r="W19" s="159"/>
      <c r="X19" s="160"/>
      <c r="Y19" s="161"/>
      <c r="Z19" s="16"/>
      <c r="AA19" s="17"/>
    </row>
    <row r="20" spans="1:27" ht="13.5" thickBot="1">
      <c r="A20" s="35"/>
      <c r="B20" s="16"/>
      <c r="C20" s="16"/>
      <c r="D20" s="16"/>
      <c r="E20" s="16"/>
      <c r="H20" s="16"/>
      <c r="I20" s="16"/>
      <c r="J20" s="21"/>
      <c r="K20" s="16"/>
      <c r="L20" s="16"/>
      <c r="M20" s="16"/>
      <c r="N20" s="16"/>
      <c r="O20" s="31"/>
      <c r="P20" s="31"/>
      <c r="Q20" s="16"/>
      <c r="R20" s="17"/>
      <c r="S20" s="55"/>
      <c r="T20" s="16"/>
      <c r="U20" s="16"/>
      <c r="V20" s="16"/>
      <c r="W20" s="16"/>
      <c r="X20" s="31"/>
      <c r="Y20" s="31"/>
      <c r="Z20" s="16"/>
      <c r="AA20" s="17"/>
    </row>
    <row r="21" spans="1:27">
      <c r="A21" s="53" t="str">
        <f>IF(Tabelle1!H17=Tabelle2!DB2,MATCH(Tabelle1!I17,_5C,0),IF(Tabelle1!H17=Tabelle2!DC2,MATCH(Tabelle1!I17,_125AA,0),IF(Tabelle1!H17=Tabelle2!DD2,MATCH(Tabelle1!I17,_5BB,0),IF(Tabelle1!H17=Tabelle2!DE2,MATCH(Tabelle1!I17,_Binova,0),IF(Tabelle1!H17=Tabelle2!DF2,MATCH(Tabelle1!I17,_Börner,0),IF(Tabelle1!H17=Tabelle2!DG2,MATCH(Tabelle1!I17,_Cina,0),IF(Tabelle1!H17=Tabelle2!DH2,MATCH(Tabelle1!I17,_Rici,0),"Nicht gelistete Sorte/ Klon")))))))</f>
        <v>Nicht gelistete Sorte/ Klon</v>
      </c>
      <c r="B21" s="30" t="str">
        <f>IF(A21="Nicht gelistete Sorte/ Klon","Nicht gelistete Sorte/ Klon","")</f>
        <v>Nicht gelistete Sorte/ Klon</v>
      </c>
      <c r="C21" s="27"/>
      <c r="D21" s="167" t="str">
        <f>IF(B21="",MATCH(B21,B21:B23,0),IF(B22="",MATCH(B22,B21:B23,0),IF(B23="",MATCH(B23,B21:B23,0),"Nicht gelistete Sorte/ Klon")))</f>
        <v>Nicht gelistete Sorte/ Klon</v>
      </c>
      <c r="E21" s="167" t="str">
        <f>IF(D21="Nicht gelistete Sorte/ Klon","Nicht gelistete Sorte/ Klon","")</f>
        <v>Nicht gelistete Sorte/ Klon</v>
      </c>
      <c r="F21" s="153" t="b">
        <f>IF(E21="","",ISERROR(E21))</f>
        <v>0</v>
      </c>
      <c r="G21" s="155" t="str">
        <f>IF(F21=FALSE,"SNV","")</f>
        <v>SNV</v>
      </c>
      <c r="H21" s="16"/>
      <c r="I21" s="16"/>
      <c r="J21" s="53" t="str">
        <f>IF(Tabelle1!H18=Tabelle2!DB2,MATCH(Tabelle1!I18,_5C,0),IF(Tabelle1!H18=Tabelle2!DC2,MATCH(Tabelle1!I18,_125AA,0),IF(Tabelle1!H18=Tabelle2!DD2,MATCH(Tabelle1!I18,_5BB,0),IF(Tabelle1!H18=Tabelle2!DE2,MATCH(Tabelle1!I18,_Binova,0),IF(Tabelle1!H18=Tabelle2!DF2,MATCH(Tabelle1!I18,_Börner,0),IF(Tabelle1!H18=Tabelle2!DG2,MATCH(Tabelle1!I18,_Cina,0),IF(Tabelle1!H18=Tabelle2!DH2,MATCH(Tabelle1!I18,_Rici,0),"Nicht gelistete Sorte/ Klon")))))))</f>
        <v>Nicht gelistete Sorte/ Klon</v>
      </c>
      <c r="K21" s="27" t="str">
        <f>IF(J21="Nicht gelistete Sorte/ Klon","Nicht gelistete Sorte/ Klon","")</f>
        <v>Nicht gelistete Sorte/ Klon</v>
      </c>
      <c r="L21" s="27"/>
      <c r="M21" s="167" t="str">
        <f>IF(K21="",MATCH(K21,K21:K23,0),IF(K22="",MATCH(K22,K21:K23,0),IF(K23="",MATCH(K23,K21:K23,0),"Nicht gelistete Sorte/ Klon")))</f>
        <v>Nicht gelistete Sorte/ Klon</v>
      </c>
      <c r="N21" s="167" t="str">
        <f>IF(M21="Nicht gelistete Sorte/ Klon","Nicht gelistete Sorte/ Klon","")</f>
        <v>Nicht gelistete Sorte/ Klon</v>
      </c>
      <c r="O21" s="153" t="b">
        <f>IF(N21="","",ISERROR(N21))</f>
        <v>0</v>
      </c>
      <c r="P21" s="155" t="str">
        <f>IF(O21=FALSE,"SNV","")</f>
        <v>SNV</v>
      </c>
      <c r="Q21" s="16"/>
      <c r="R21" s="17"/>
      <c r="S21" s="57" t="str">
        <f>IF(Tabelle1!H19=Tabelle2!DB2,MATCH(Tabelle1!I19,_5C,0),IF(Tabelle1!H19=Tabelle2!DC2,MATCH(Tabelle1!I19,_125AA,0),IF(Tabelle1!H19=Tabelle2!DD2,MATCH(Tabelle1!I19,_5BB,0),IF(Tabelle1!H19=Tabelle2!DE2,MATCH(Tabelle1!I19,_Binova,0),IF(Tabelle1!H19=Tabelle2!DF2,MATCH(Tabelle1!I19,_Börner,0),IF(Tabelle1!H19=Tabelle2!DG2,MATCH(Tabelle1!I19,_Cina,0),IF(Tabelle1!H19=Tabelle2!DH2,MATCH(Tabelle1!I19,_Rici,0),"Nicht gelistete Sorte/ Klon")))))))</f>
        <v>Nicht gelistete Sorte/ Klon</v>
      </c>
      <c r="T21" s="32" t="str">
        <f>IF(S21="Nicht gelistete Sorte/ Klon","Nicht gelistete Sorte/ Klon","")</f>
        <v>Nicht gelistete Sorte/ Klon</v>
      </c>
      <c r="U21" s="27"/>
      <c r="V21" s="167" t="str">
        <f>IF(T21="",MATCH(T21,T21:T23,0),IF(T22="",MATCH(T22,T21:T23,0),IF(T23="",MATCH(T23,T21:T23,0),"Nicht gelistete Sorte/ Klon")))</f>
        <v>Nicht gelistete Sorte/ Klon</v>
      </c>
      <c r="W21" s="167" t="str">
        <f>IF(V21="Nicht gelistete Sorte/ Klon","Nicht gelistete Sorte/ Klon","")</f>
        <v>Nicht gelistete Sorte/ Klon</v>
      </c>
      <c r="X21" s="153" t="b">
        <f>IF(W21="","",ISERROR(W21))</f>
        <v>0</v>
      </c>
      <c r="Y21" s="155" t="str">
        <f>IF(X21=FALSE,"SNV","")</f>
        <v>SNV</v>
      </c>
      <c r="Z21" s="16"/>
      <c r="AA21" s="17"/>
    </row>
    <row r="22" spans="1:27">
      <c r="A22" s="51" t="str">
        <f>IF(Tabelle1!H17=Tabelle2!DI2,MATCH(Tabelle1!I17,_3309,0),IF(Tabelle1!H17=Tabelle2!DJ2,MATCH(Tabelle1!I17,_SO4,0),IF(Tabelle1!H17=Tabelle2!DK2,MATCH(Tabelle1!I17,_Sori,0),IF(Tabelle1!H17=Tabelle2!DL2,MATCH(Tabelle1!I17,_8B,0),IF(Tabelle1!H17=Tabelle2!DM2,MATCH(Tabelle1!I17,_101_14_Millardet_et_de_Grasset,0),IF(Tabelle1!H17=Tabelle2!DN2,MATCH(Tabelle1!I17,_110_Richter,0),IF(Tabelle1!H17=Tabelle2!DO2,MATCH(Tabelle1!I17,_161_49_Couderc,0),"Nicht gelistete Sorte/ Klon")))))))</f>
        <v>Nicht gelistete Sorte/ Klon</v>
      </c>
      <c r="B22" s="25" t="str">
        <f>IF(A22="Nicht gelistete Sorte/ Klon","Nicht gelistete Sorte/ Klon","")</f>
        <v>Nicht gelistete Sorte/ Klon</v>
      </c>
      <c r="C22" s="28"/>
      <c r="D22" s="167"/>
      <c r="E22" s="167"/>
      <c r="F22" s="153"/>
      <c r="G22" s="156"/>
      <c r="H22" s="16"/>
      <c r="I22" s="16"/>
      <c r="J22" s="51" t="str">
        <f>IF(Tabelle1!H18=Tabelle2!DI3,MATCH(Tabelle1!I18,_3309,0),IF(Tabelle1!H18=Tabelle2!DJ3,MATCH(Tabelle1!I18,_SO4,0),IF(Tabelle1!H18=Tabelle2!DK3,MATCH(Tabelle1!I18,_Sori,0),IF(Tabelle1!H18=Tabelle2!DL3,MATCH(Tabelle1!I18,_8B,0),IF(Tabelle1!H18=Tabelle2!DM3,MATCH(Tabelle1!I18,_101_14_Millardet_et_de_Grasset,0),IF(Tabelle1!H18=Tabelle2!DN3,MATCH(Tabelle1!I18,_110_Richter,0),IF(Tabelle1!H18=Tabelle2!DO3,MATCH(Tabelle1!I18,_161_49_Couderc,0),"Nicht gelistete Sorte/ Klon")))))))</f>
        <v>Nicht gelistete Sorte/ Klon</v>
      </c>
      <c r="K22" s="28" t="str">
        <f>IF(J22="Nicht gelistete Sorte/ Klon","Nicht gelistete Sorte/ Klon","")</f>
        <v>Nicht gelistete Sorte/ Klon</v>
      </c>
      <c r="L22" s="28"/>
      <c r="M22" s="167"/>
      <c r="N22" s="167"/>
      <c r="O22" s="153"/>
      <c r="P22" s="156"/>
      <c r="Q22" s="16"/>
      <c r="R22" s="17"/>
      <c r="S22" s="57" t="str">
        <f>IF(Tabelle1!H19=Tabelle2!DI2,MATCH(Tabelle1!I19,_3309,0),IF(Tabelle1!H19=Tabelle2!DJ2,MATCH(Tabelle1!I19,_SO4,0),IF(Tabelle1!H19=Tabelle2!DK2,MATCH(Tabelle1!I19,_Sori,0),IF(Tabelle1!H19=Tabelle2!DL2,MATCH(Tabelle1!I19,_8B,0),IF(Tabelle1!H19=Tabelle2!DM2,MATCH(Tabelle1!I19,_101_14_Millardet_et_de_Grasset,0),IF(Tabelle1!H19=Tabelle2!DN2,MATCH(Tabelle1!I19,_110_Richter,0),IF(Tabelle1!H19=Tabelle2!DO2,MATCH(Tabelle1!I19,_161_49_Couderc,0),"Nicht gelistete Sorte/ Klon")))))))</f>
        <v>Nicht gelistete Sorte/ Klon</v>
      </c>
      <c r="T22" s="32" t="str">
        <f>IF(S22="Nicht gelistete Sorte/ Klon","Nicht gelistete Sorte/ Klon","")</f>
        <v>Nicht gelistete Sorte/ Klon</v>
      </c>
      <c r="U22" s="28"/>
      <c r="V22" s="167"/>
      <c r="W22" s="167"/>
      <c r="X22" s="153"/>
      <c r="Y22" s="156"/>
      <c r="Z22" s="16"/>
      <c r="AA22" s="17"/>
    </row>
    <row r="23" spans="1:27" ht="13.5" thickBot="1">
      <c r="A23" s="56" t="str">
        <f>IF(Tabelle1!H17=Tabelle2!DP2,MATCH(Tabelle1!I17,_420_A_Millardet_et_de_Grasset,0),IF(Tabelle1!H17=Tabelle2!DQ2,MATCH(Tabelle1!I17,_1103_Paulsen,0),"Nicht gelistete Sorte/ Klon"))</f>
        <v>Nicht gelistete Sorte/ Klon</v>
      </c>
      <c r="B23" s="36" t="str">
        <f>IF(A23="Nicht gelistete Sorte/ Klon","Nicht gelistete Sorte/ Klon","")</f>
        <v>Nicht gelistete Sorte/ Klon</v>
      </c>
      <c r="C23" s="37"/>
      <c r="D23" s="167"/>
      <c r="E23" s="167"/>
      <c r="F23" s="153"/>
      <c r="G23" s="157"/>
      <c r="H23" s="19"/>
      <c r="I23" s="19"/>
      <c r="J23" s="56" t="str">
        <f>IF(Tabelle1!H18=Tabelle2!DP3,MATCH(Tabelle1!I18,_420_A_Millardet_et_de_Grasset,0),IF(Tabelle1!H18=Tabelle2!DQ3,MATCH(Tabelle1!I18,_1103_Paulsen,0),"Nicht gelistete Sorte/ Klon"))</f>
        <v>Nicht gelistete Sorte/ Klon</v>
      </c>
      <c r="K23" s="37" t="str">
        <f>IF(J23="Nicht gelistete Sorte/ Klon","Nicht gelistete Sorte/ Klon","")</f>
        <v>Nicht gelistete Sorte/ Klon</v>
      </c>
      <c r="L23" s="37"/>
      <c r="M23" s="168"/>
      <c r="N23" s="168"/>
      <c r="O23" s="154"/>
      <c r="P23" s="157"/>
      <c r="Q23" s="19"/>
      <c r="R23" s="20"/>
      <c r="S23" s="58" t="str">
        <f>IF(Tabelle1!H19=Tabelle2!DP2,MATCH(Tabelle1!I19,_420_A_Millardet_et_de_Grasset,0),IF(Tabelle1!H19=Tabelle2!DQ2,MATCH(Tabelle1!I19,_1103_Paulsen,0),"Nicht gelistete Sorte/ Klon"))</f>
        <v>Nicht gelistete Sorte/ Klon</v>
      </c>
      <c r="T23" s="38" t="str">
        <f>IF(S23="Nicht gelistete Sorte/ Klon","Nicht gelistete Sorte/ Klon","")</f>
        <v>Nicht gelistete Sorte/ Klon</v>
      </c>
      <c r="U23" s="37"/>
      <c r="V23" s="168"/>
      <c r="W23" s="168"/>
      <c r="X23" s="154"/>
      <c r="Y23" s="157"/>
      <c r="Z23" s="19"/>
      <c r="AA23" s="20"/>
    </row>
    <row r="24" spans="1:27" ht="13.5" thickBot="1">
      <c r="A24" s="162" t="s">
        <v>734</v>
      </c>
      <c r="B24" s="163"/>
      <c r="C24" s="163"/>
      <c r="D24" s="176"/>
      <c r="E24" s="176"/>
      <c r="F24" s="176"/>
      <c r="G24" s="176"/>
      <c r="H24" s="163"/>
      <c r="I24" s="164"/>
      <c r="J24" s="162" t="s">
        <v>735</v>
      </c>
      <c r="K24" s="163"/>
      <c r="L24" s="163"/>
      <c r="M24" s="163"/>
      <c r="N24" s="163"/>
      <c r="O24" s="163"/>
      <c r="P24" s="163"/>
      <c r="Q24" s="163"/>
      <c r="R24" s="164"/>
      <c r="S24" s="162" t="s">
        <v>736</v>
      </c>
      <c r="T24" s="163"/>
      <c r="U24" s="163"/>
      <c r="V24" s="163"/>
      <c r="W24" s="163"/>
      <c r="X24" s="163"/>
      <c r="Y24" s="163"/>
      <c r="Z24" s="163"/>
      <c r="AA24" s="164"/>
    </row>
    <row r="25" spans="1:27">
      <c r="A25" s="51" t="str">
        <f>IF(Tabelle1!C20=Tabelle2!A2,MATCH(Tabelle1!D20,Accent,0),IF(Tabelle1!C20=Tabelle2!B2,MATCH(Tabelle1!D20,Acolon,0),IF(Tabelle1!C20=Tabelle2!C2,MATCH(Tabelle1!D20,Albalonga,0),IF(Tabelle1!C20=Tabelle2!D2,MATCH(Tabelle1!D20,Allegro,0),IF(Tabelle1!C20=Tabelle2!E2,MATCH(Tabelle1!D20,Arnsburger,0),IF(Tabelle1!C20=Tabelle2!F2,MATCH(Tabelle1!D20,Auxerrois,0),IF(Tabelle1!C20=Tabelle2!G2,MATCH(Tabelle1!D20,Bacchus,0),"Nicht gelistete Sorte/ Klon")))))))</f>
        <v>Nicht gelistete Sorte/ Klon</v>
      </c>
      <c r="B25" s="39" t="str">
        <f t="shared" ref="B25:B42" si="4">IF(A25="Nicht gelistete Sorte/ Klon","Nicht gelistete Sorte/ Klon","")</f>
        <v>Nicht gelistete Sorte/ Klon</v>
      </c>
      <c r="C25" s="16"/>
      <c r="D25" s="158" t="str">
        <f>IF(B25="",MATCH(B25,B25:B30,0),IF(B26="",MATCH(B26,B25:B30,0),IF(B27="",MATCH(B27,B25:B30,0),IF(B28="",MATCH(B28,B25:B30,0),IF(B29="",MATCH(B29,B25:B30,0),IF(B30="",MATCH(B30,B25:B30,0),"Nicht gelistete Sorte/ Klon"))))))</f>
        <v>Nicht gelistete Sorte/ Klon</v>
      </c>
      <c r="E25" s="158" t="str">
        <f>IF(D25="Nicht gelistete Sorte/ Klon","Nicht gelistete Sorte/ Klon","")</f>
        <v>Nicht gelistete Sorte/ Klon</v>
      </c>
      <c r="F25" s="165" t="b">
        <f>IF(E25="","",ISERROR(E25))</f>
        <v>0</v>
      </c>
      <c r="G25" s="166" t="str">
        <f>IF(F25=FALSE,"Nicht gelistete Sorte/ Klon","")</f>
        <v>Nicht gelistete Sorte/ Klon</v>
      </c>
      <c r="H25" s="16"/>
      <c r="I25" s="16"/>
      <c r="J25" s="51" t="str">
        <f>IF(Tabelle1!C21=Tabelle2!A2,MATCH(Tabelle1!D21,Accent,0),IF(Tabelle1!C21=Tabelle2!B2,MATCH(Tabelle1!D21,Acolon,0),IF(Tabelle1!C21=Tabelle2!C2,MATCH(Tabelle1!D21,Albalonga,0),IF(Tabelle1!C21=Tabelle2!D2,MATCH(Tabelle1!D21,Allegro,0),IF(Tabelle1!C21=Tabelle2!E2,MATCH(Tabelle1!D21,Arnsburger,0),IF(Tabelle1!C21=Tabelle2!F2,MATCH(Tabelle1!D21,Auxerrois,0),IF(Tabelle1!C21=Tabelle2!G2,MATCH(Tabelle1!D21,Bacchus,0),"Nicht gelistete Sorte/ Klon")))))))</f>
        <v>Nicht gelistete Sorte/ Klon</v>
      </c>
      <c r="K25" s="39" t="str">
        <f t="shared" ref="K25:K42" si="5">IF(J25="Nicht gelistete Sorte/ Klon","Nicht gelistete Sorte/ Klon","")</f>
        <v>Nicht gelistete Sorte/ Klon</v>
      </c>
      <c r="L25" s="16"/>
      <c r="M25" s="158" t="str">
        <f>IF(K25="",MATCH(K25,K25:K30,0),IF(K26="",MATCH(K26,K25:K30,0),IF(K27="",MATCH(K27,K25:K30,0),IF(K28="",MATCH(K28,K25:K30,0),IF(K29="",MATCH(K29,K25:K30,0),IF(K30="",MATCH(K30,K25:K30,0),"Nicht gelistete Sorte/ Klon"))))))</f>
        <v>Nicht gelistete Sorte/ Klon</v>
      </c>
      <c r="N25" s="158" t="str">
        <f>IF(M25="Nicht gelistete Sorte/ Klon","Nicht gelistete Sorte/ Klon","")</f>
        <v>Nicht gelistete Sorte/ Klon</v>
      </c>
      <c r="O25" s="165" t="b">
        <f>IF(N25="","",ISERROR(N25))</f>
        <v>0</v>
      </c>
      <c r="P25" s="166" t="str">
        <f>IF(O25=FALSE,"Nicht gelistete Sorte/ Klon","")</f>
        <v>Nicht gelistete Sorte/ Klon</v>
      </c>
      <c r="Q25" s="16"/>
      <c r="R25" s="16"/>
      <c r="S25" s="51" t="str">
        <f>IF(Tabelle1!C22=Tabelle2!A2,MATCH(Tabelle1!D22,Accent,0),IF(Tabelle1!C22=Tabelle2!B2,MATCH(Tabelle1!D22,Acolon,0),IF(Tabelle1!C22=Tabelle2!C2,MATCH(Tabelle1!D22,Albalonga,0),IF(Tabelle1!C22=Tabelle2!D2,MATCH(Tabelle1!D22,Allegro,0),IF(Tabelle1!C22=Tabelle2!E2,MATCH(Tabelle1!D22,Arnsburger,0),IF(Tabelle1!C22=Tabelle2!F2,MATCH(Tabelle1!D22,Auxerrois,0),IF(Tabelle1!C22=Tabelle2!G2,MATCH(Tabelle1!D22,Bacchus,0),"Nicht gelistete Sorte/ Klon")))))))</f>
        <v>Nicht gelistete Sorte/ Klon</v>
      </c>
      <c r="T25" s="39" t="str">
        <f t="shared" ref="T25:T42" si="6">IF(S25="Nicht gelistete Sorte/ Klon","Nicht gelistete Sorte/ Klon","")</f>
        <v>Nicht gelistete Sorte/ Klon</v>
      </c>
      <c r="U25" s="16"/>
      <c r="V25" s="158" t="str">
        <f>IF(T25="",MATCH(T25,T25:T30,0),IF(T26="",MATCH(T26,T25:T30,0),IF(T27="",MATCH(T27,T25:T30,0),IF(T28="",MATCH(T28,T25:T30,0),IF(T29="",MATCH(T29,T25:T30,0),IF(T30="",MATCH(T30,T25:T30,0),"Nicht gelistete Sorte/ Klon"))))))</f>
        <v>Nicht gelistete Sorte/ Klon</v>
      </c>
      <c r="W25" s="158" t="str">
        <f>IF(V25="Nicht gelistete Sorte/ Klon","Nicht gelistete Sorte/ Klon","")</f>
        <v>Nicht gelistete Sorte/ Klon</v>
      </c>
      <c r="X25" s="165" t="b">
        <f>IF(W25="","",ISERROR(W25))</f>
        <v>0</v>
      </c>
      <c r="Y25" s="166" t="str">
        <f>IF(X25=FALSE,"Nicht gelistete Sorte/ Klon","")</f>
        <v>Nicht gelistete Sorte/ Klon</v>
      </c>
      <c r="Z25" s="16"/>
      <c r="AA25" s="17"/>
    </row>
    <row r="26" spans="1:27">
      <c r="A26" s="50" t="str">
        <f>IF(Tabelle1!C20=Tabelle2!H2,MATCH(Tabelle1!D20,Blauburger,0),IF(Tabelle1!C20=Tabelle2!I2,MATCH(Tabelle1!D20,Blauer_Frühburgunder,0),IF(Tabelle1!C20=Tabelle2!J2,MATCH(Tabelle1!D20,Blauer_Limberger,0),IF(Tabelle1!C20=Tabelle2!K2,MATCH(Tabelle1!D20,Blauer_Portugieser,0),IF(Tabelle1!C20=Tabelle2!L2,MATCH(Tabelle1!D20,Blauer_Silvaner,0),IF(Tabelle1!C20=Tabelle2!M2,MATCH(Tabelle1!D20,Blauer_Spätburgunder,0),IF(Tabelle1!C20=Tabelle2!N2,MATCH(Tabelle1!D20,Blauer_Trollinger,0),"Nicht gelistete Sorte/ Klon")))))))</f>
        <v>Nicht gelistete Sorte/ Klon</v>
      </c>
      <c r="B26" s="39" t="str">
        <f t="shared" si="4"/>
        <v>Nicht gelistete Sorte/ Klon</v>
      </c>
      <c r="C26" s="16"/>
      <c r="D26" s="159"/>
      <c r="E26" s="159"/>
      <c r="F26" s="160"/>
      <c r="G26" s="161"/>
      <c r="H26" s="16"/>
      <c r="I26" s="16"/>
      <c r="J26" s="50" t="str">
        <f>IF(Tabelle1!C21=Tabelle2!H2,MATCH(Tabelle1!D21,Blauburger,0),IF(Tabelle1!C21=Tabelle2!I2,MATCH(Tabelle1!D21,Blauer_Frühburgunder,0),IF(Tabelle1!C21=Tabelle2!J2,MATCH(Tabelle1!D21,Blauer_Limberger,0),IF(Tabelle1!C21=Tabelle2!K2,MATCH(Tabelle1!D21,Blauer_Portugieser,0),IF(Tabelle1!C21=Tabelle2!L2,MATCH(Tabelle1!D21,Blauer_Silvaner,0),IF(Tabelle1!C21=Tabelle2!M2,MATCH(Tabelle1!D21,Blauer_Spätburgunder,0),IF(Tabelle1!C21=Tabelle2!N2,MATCH(Tabelle1!D21,Blauer_Trollinger,0),"Nicht gelistete Sorte/ Klon")))))))</f>
        <v>Nicht gelistete Sorte/ Klon</v>
      </c>
      <c r="K26" s="39" t="str">
        <f t="shared" si="5"/>
        <v>Nicht gelistete Sorte/ Klon</v>
      </c>
      <c r="L26" s="16"/>
      <c r="M26" s="159"/>
      <c r="N26" s="159"/>
      <c r="O26" s="160"/>
      <c r="P26" s="161"/>
      <c r="Q26" s="16"/>
      <c r="R26" s="16"/>
      <c r="S26" s="50" t="str">
        <f>IF(Tabelle1!C22=Tabelle2!H2,MATCH(Tabelle1!D22,Blauburger,0),IF(Tabelle1!C22=Tabelle2!I2,MATCH(Tabelle1!D22,Blauer_Frühburgunder,0),IF(Tabelle1!C22=Tabelle2!J2,MATCH(Tabelle1!D22,Blauer_Limberger,0),IF(Tabelle1!C22=Tabelle2!K2,MATCH(Tabelle1!D22,Blauer_Portugieser,0),IF(Tabelle1!C22=Tabelle2!L2,MATCH(Tabelle1!D22,Blauer_Silvaner,0),IF(Tabelle1!C22=Tabelle2!M2,MATCH(Tabelle1!D22,Blauer_Spätburgunder,0),IF(Tabelle1!C22=Tabelle2!N2,MATCH(Tabelle1!D22,Blauer_Trollinger,0),"Nicht gelistete Sorte/ Klon")))))))</f>
        <v>Nicht gelistete Sorte/ Klon</v>
      </c>
      <c r="T26" s="39" t="str">
        <f t="shared" si="6"/>
        <v>Nicht gelistete Sorte/ Klon</v>
      </c>
      <c r="U26" s="16"/>
      <c r="V26" s="159"/>
      <c r="W26" s="159"/>
      <c r="X26" s="160"/>
      <c r="Y26" s="161"/>
      <c r="Z26" s="16"/>
      <c r="AA26" s="17"/>
    </row>
    <row r="27" spans="1:27">
      <c r="A27" s="51" t="str">
        <f>IF(Tabelle1!C20=Tabelle2!O2,MATCH(Tabelle1!D20,Blauer_Zweigelt,0),IF(Tabelle1!C20=Tabelle2!P2,MATCH(Tabelle1!D20,Bolero,0),IF(Tabelle1!C20=Tabelle2!Q2,MATCH(Tabelle1!D20,Bronner,0),IF(Tabelle1!C20=Tabelle2!R2,MATCH(Tabelle1!D20,Cabernet_Carbon,0),IF(Tabelle1!C20=Tabelle2!S2,MATCH(Tabelle1!D20,Cabernet_Carol,0),IF(Tabelle1!C20=Tabelle2!T2,MATCH(Tabelle1!D20,Cabernet_Cortis,0),IF(Tabelle1!C20=Tabelle2!U2,MATCH(Tabelle1!D20,Cabernet_Cubin,0),"Nicht gelistete Sorte/ Klon")))))))</f>
        <v>Nicht gelistete Sorte/ Klon</v>
      </c>
      <c r="B27" s="39" t="str">
        <f t="shared" si="4"/>
        <v>Nicht gelistete Sorte/ Klon</v>
      </c>
      <c r="C27" s="16"/>
      <c r="D27" s="159"/>
      <c r="E27" s="159"/>
      <c r="F27" s="160"/>
      <c r="G27" s="161"/>
      <c r="H27" s="16"/>
      <c r="I27" s="16"/>
      <c r="J27" s="51" t="str">
        <f>IF(Tabelle1!C21=Tabelle2!O2,MATCH(Tabelle1!D21,Blauer_Zweigelt,0),IF(Tabelle1!C21=Tabelle2!P2,MATCH(Tabelle1!D21,Bolero,0),IF(Tabelle1!C21=Tabelle2!Q2,MATCH(Tabelle1!D21,Bronner,0),IF(Tabelle1!C21=Tabelle2!R2,MATCH(Tabelle1!D21,Cabernet_Carbon,0),IF(Tabelle1!C21=Tabelle2!S2,MATCH(Tabelle1!D21,Cabernet_Carol,0),IF(Tabelle1!C21=Tabelle2!T2,MATCH(Tabelle1!D21,Cabernet_Cortis,0),IF(Tabelle1!C21=Tabelle2!U2,MATCH(Tabelle1!D21,Cabernet_Cubin,0),"Nicht gelistete Sorte/ Klon")))))))</f>
        <v>Nicht gelistete Sorte/ Klon</v>
      </c>
      <c r="K27" s="39" t="str">
        <f t="shared" si="5"/>
        <v>Nicht gelistete Sorte/ Klon</v>
      </c>
      <c r="L27" s="16"/>
      <c r="M27" s="159"/>
      <c r="N27" s="159"/>
      <c r="O27" s="160"/>
      <c r="P27" s="161"/>
      <c r="Q27" s="16"/>
      <c r="R27" s="16"/>
      <c r="S27" s="51" t="str">
        <f>IF(Tabelle1!C22=Tabelle2!O2,MATCH(Tabelle1!D22,Blauer_Zweigelt,0),IF(Tabelle1!C22=Tabelle2!P2,MATCH(Tabelle1!D22,Bolero,0),IF(Tabelle1!C22=Tabelle2!Q2,MATCH(Tabelle1!D22,Bronner,0),IF(Tabelle1!C22=Tabelle2!R2,MATCH(Tabelle1!D22,Cabernet_Carbon,0),IF(Tabelle1!C22=Tabelle2!S2,MATCH(Tabelle1!D22,Cabernet_Carol,0),IF(Tabelle1!C22=Tabelle2!T2,MATCH(Tabelle1!D22,Cabernet_Cortis,0),IF(Tabelle1!C22=Tabelle2!U2,MATCH(Tabelle1!D22,Cabernet_Cubin,0),"Nicht gelistete Sorte/ Klon")))))))</f>
        <v>Nicht gelistete Sorte/ Klon</v>
      </c>
      <c r="T27" s="39" t="str">
        <f t="shared" si="6"/>
        <v>Nicht gelistete Sorte/ Klon</v>
      </c>
      <c r="U27" s="16"/>
      <c r="V27" s="159"/>
      <c r="W27" s="159"/>
      <c r="X27" s="160"/>
      <c r="Y27" s="161"/>
      <c r="Z27" s="16"/>
      <c r="AA27" s="17"/>
    </row>
    <row r="28" spans="1:27">
      <c r="A28" s="51" t="str">
        <f>IF(Tabelle1!C20=Tabelle2!V2,MATCH(Tabelle1!D20,Cabernet_Dorio,0),IF(Tabelle1!C20=Tabelle2!W2,MATCH(Tabelle1!D20,Cabernet_Dorsa,0),IF(Tabelle1!C20=Tabelle2!X2,MATCH(Tabelle1!D20,Cabernet_Franc,0),IF(Tabelle1!C20=Tabelle2!Y2,MATCH(Tabelle1!D20,Cabernet_Mitos,0),IF(Tabelle1!C20=Tabelle2!Z2,MATCH(Tabelle1!D20,Cabernet_Sauvignon,0),IF(Tabelle1!C20=Tabelle2!AA2,MATCH(Tabelle1!D20,Calandro,0),IF(Tabelle1!C20=Tabelle2!AB2,MATCH(Tabelle1!D20,Chardonnay,0),"Nicht gelistete Sorte/ Klon")))))))</f>
        <v>Nicht gelistete Sorte/ Klon</v>
      </c>
      <c r="B28" s="42" t="str">
        <f t="shared" si="4"/>
        <v>Nicht gelistete Sorte/ Klon</v>
      </c>
      <c r="C28" s="16"/>
      <c r="D28" s="159"/>
      <c r="E28" s="159"/>
      <c r="F28" s="160"/>
      <c r="G28" s="161"/>
      <c r="H28" s="16"/>
      <c r="I28" s="16"/>
      <c r="J28" s="51" t="str">
        <f>IF(Tabelle1!C21=Tabelle2!V2,MATCH(Tabelle1!D21,Cabernet_Dorio,0),IF(Tabelle1!C21=Tabelle2!W2,MATCH(Tabelle1!D21,Cabernet_Dorsa,0),IF(Tabelle1!C21=Tabelle2!X2,MATCH(Tabelle1!D21,Cabernet_Franc,0),IF(Tabelle1!C21=Tabelle2!Y2,MATCH(Tabelle1!D21,Cabernet_Mitos,0),IF(Tabelle1!C21=Tabelle2!Z2,MATCH(Tabelle1!D21,Cabernet_Sauvignon,0),IF(Tabelle1!C21=Tabelle2!AA2,MATCH(Tabelle1!D21,Calandro,0),IF(Tabelle1!C21=Tabelle2!AB2,MATCH(Tabelle1!D21,Chardonnay,0),"Nicht gelistete Sorte/ Klon")))))))</f>
        <v>Nicht gelistete Sorte/ Klon</v>
      </c>
      <c r="K28" s="42" t="str">
        <f t="shared" si="5"/>
        <v>Nicht gelistete Sorte/ Klon</v>
      </c>
      <c r="L28" s="16"/>
      <c r="M28" s="159"/>
      <c r="N28" s="159"/>
      <c r="O28" s="160"/>
      <c r="P28" s="161"/>
      <c r="Q28" s="16"/>
      <c r="R28" s="16"/>
      <c r="S28" s="51" t="str">
        <f>IF(Tabelle1!C22=Tabelle2!V2,MATCH(Tabelle1!D22,Cabernet_Dorio,0),IF(Tabelle1!C22=Tabelle2!W2,MATCH(Tabelle1!D22,Cabernet_Dorsa,0),IF(Tabelle1!C22=Tabelle2!X2,MATCH(Tabelle1!D22,Cabernet_Franc,0),IF(Tabelle1!C22=Tabelle2!Y2,MATCH(Tabelle1!D22,Cabernet_Mitos,0),IF(Tabelle1!C22=Tabelle2!Z2,MATCH(Tabelle1!D22,Cabernet_Sauvignon,0),IF(Tabelle1!C22=Tabelle2!AA2,MATCH(Tabelle1!D22,Calandro,0),IF(Tabelle1!C22=Tabelle2!AB2,MATCH(Tabelle1!D22,Chardonnay,0),"Nicht gelistete Sorte/ Klon")))))))</f>
        <v>Nicht gelistete Sorte/ Klon</v>
      </c>
      <c r="T28" s="42" t="str">
        <f t="shared" si="6"/>
        <v>Nicht gelistete Sorte/ Klon</v>
      </c>
      <c r="U28" s="16"/>
      <c r="V28" s="159"/>
      <c r="W28" s="159"/>
      <c r="X28" s="160"/>
      <c r="Y28" s="161"/>
      <c r="Z28" s="16"/>
      <c r="AA28" s="17"/>
    </row>
    <row r="29" spans="1:27">
      <c r="A29" s="51" t="str">
        <f>IF(Tabelle1!C20=Tabelle2!AC2,MATCH(Tabelle1!D20,Dakapo,0),IF(Tabelle1!C20=Tabelle2!AD2,MATCH(Tabelle1!D20,Deckrot,0),IF(Tabelle1!C20=Tabelle2!AE2,MATCH(Tabelle1!D20,Domina,0),IF(Tabelle1!C20=Tabelle2!AF2,MATCH(Tabelle1!D20,Dornfelder,0),IF(Tabelle1!C20=Tabelle2!AG2,MATCH(Tabelle1!D20,Dunkelfelder,0),IF(Tabelle1!C20=Tabelle2!AH2,MATCH(Tabelle1!D20,Ehrenbreitsteiner,0),IF(Tabelle1!C20=Tabelle2!AI2,MATCH(Tabelle1!D20,Ehrenfelser,0),"Nicht gelistete Sorte/ Klon")))))))</f>
        <v>Nicht gelistete Sorte/ Klon</v>
      </c>
      <c r="B29" s="39" t="str">
        <f t="shared" si="4"/>
        <v>Nicht gelistete Sorte/ Klon</v>
      </c>
      <c r="C29" s="16"/>
      <c r="D29" s="159"/>
      <c r="E29" s="159"/>
      <c r="F29" s="160"/>
      <c r="G29" s="161"/>
      <c r="H29" s="16"/>
      <c r="I29" s="16"/>
      <c r="J29" s="51" t="str">
        <f>IF(Tabelle1!C21=Tabelle2!AC2,MATCH(Tabelle1!D21,Dakapo,0),IF(Tabelle1!C21=Tabelle2!AD2,MATCH(Tabelle1!D21,Deckrot,0),IF(Tabelle1!C21=Tabelle2!AE2,MATCH(Tabelle1!D21,Domina,0),IF(Tabelle1!C21=Tabelle2!AF2,MATCH(Tabelle1!D21,Dornfelder,0),IF(Tabelle1!C21=Tabelle2!AG2,MATCH(Tabelle1!D21,Dunkelfelder,0),IF(Tabelle1!C21=Tabelle2!AH2,MATCH(Tabelle1!D21,Ehrenbreitsteiner,0),IF(Tabelle1!C21=Tabelle2!AI2,MATCH(Tabelle1!D21,Ehrenfelser,0),"Nicht gelistete Sorte/ Klon")))))))</f>
        <v>Nicht gelistete Sorte/ Klon</v>
      </c>
      <c r="K29" s="39" t="str">
        <f t="shared" si="5"/>
        <v>Nicht gelistete Sorte/ Klon</v>
      </c>
      <c r="L29" s="16"/>
      <c r="M29" s="159"/>
      <c r="N29" s="159"/>
      <c r="O29" s="160"/>
      <c r="P29" s="161"/>
      <c r="Q29" s="16"/>
      <c r="R29" s="16"/>
      <c r="S29" s="51" t="str">
        <f>IF(Tabelle1!C22=Tabelle2!AC2,MATCH(Tabelle1!D22,Dakapo,0),IF(Tabelle1!C22=Tabelle2!AD2,MATCH(Tabelle1!D22,Deckrot,0),IF(Tabelle1!C22=Tabelle2!AE2,MATCH(Tabelle1!D22,Domina,0),IF(Tabelle1!C22=Tabelle2!AF2,MATCH(Tabelle1!D22,Dornfelder,0),IF(Tabelle1!C22=Tabelle2!AG2,MATCH(Tabelle1!D22,Dunkelfelder,0),IF(Tabelle1!C22=Tabelle2!AH2,MATCH(Tabelle1!D22,Ehrenbreitsteiner,0),IF(Tabelle1!C22=Tabelle2!AI2,MATCH(Tabelle1!D22,Ehrenfelser,0),"Nicht gelistete Sorte/ Klon")))))))</f>
        <v>Nicht gelistete Sorte/ Klon</v>
      </c>
      <c r="T29" s="39" t="str">
        <f t="shared" si="6"/>
        <v>Nicht gelistete Sorte/ Klon</v>
      </c>
      <c r="U29" s="16"/>
      <c r="V29" s="159"/>
      <c r="W29" s="159"/>
      <c r="X29" s="160"/>
      <c r="Y29" s="161"/>
      <c r="Z29" s="16"/>
      <c r="AA29" s="17"/>
    </row>
    <row r="30" spans="1:27">
      <c r="A30" s="52" t="str">
        <f>IF(Tabelle1!C20=Tabelle2!AJ2,MATCH(Tabelle1!D20,Faberrebe,0),IF(Tabelle1!C20=Tabelle2!AK2,MATCH(Tabelle1!D20,Findling,0),IF(Tabelle1!C20=Tabelle2!AL2,MATCH(Tabelle1!D20,Freisamer,0),IF(Tabelle1!C20=Tabelle2!AM2,MATCH(Tabelle1!D20,Früher_roter_Malvasier,0),IF(Tabelle1!C20=Tabelle2!AN2,MATCH(Tabelle1!D20,Gelber_Muskateller,0),IF(Tabelle1!C20=Tabelle2!AO2,MATCH(Tabelle1!D20,Goldriesling,0),IF(Tabelle1!C20=Tabelle2!AP2,MATCH(Tabelle1!D20,Grüner_Silvaner,0),"Nicht gelistete Sorte/ Klon")))))))</f>
        <v>Nicht gelistete Sorte/ Klon</v>
      </c>
      <c r="B30" s="44" t="str">
        <f t="shared" si="4"/>
        <v>Nicht gelistete Sorte/ Klon</v>
      </c>
      <c r="C30" s="29"/>
      <c r="D30" s="159"/>
      <c r="E30" s="159"/>
      <c r="F30" s="160"/>
      <c r="G30" s="161"/>
      <c r="H30" s="16"/>
      <c r="I30" s="16"/>
      <c r="J30" s="52" t="str">
        <f>IF(Tabelle1!C21=Tabelle2!AJ2,MATCH(Tabelle1!D21,Faberrebe,0),IF(Tabelle1!C21=Tabelle2!AK2,MATCH(Tabelle1!D21,Findling,0),IF(Tabelle1!C21=Tabelle2!AL2,MATCH(Tabelle1!D21,Freisamer,0),IF(Tabelle1!C21=Tabelle2!AM2,MATCH(Tabelle1!D21,Früher_roter_Malvasier,0),IF(Tabelle1!C21=Tabelle2!AN2,MATCH(Tabelle1!D21,Gelber_Muskateller,0),IF(Tabelle1!C21=Tabelle2!AO2,MATCH(Tabelle1!D21,Goldriesling,0),IF(Tabelle1!C21=Tabelle2!AP2,MATCH(Tabelle1!D21,Grüner_Silvaner,0),"Nicht gelistete Sorte/ Klon")))))))</f>
        <v>Nicht gelistete Sorte/ Klon</v>
      </c>
      <c r="K30" s="44" t="str">
        <f t="shared" si="5"/>
        <v>Nicht gelistete Sorte/ Klon</v>
      </c>
      <c r="L30" s="29"/>
      <c r="M30" s="159"/>
      <c r="N30" s="159"/>
      <c r="O30" s="160"/>
      <c r="P30" s="161"/>
      <c r="Q30" s="16"/>
      <c r="R30" s="16"/>
      <c r="S30" s="52" t="str">
        <f>IF(Tabelle1!C22=Tabelle2!AJ2,MATCH(Tabelle1!D22,Faberrebe,0),IF(Tabelle1!C22=Tabelle2!AK2,MATCH(Tabelle1!D22,Findling,0),IF(Tabelle1!C22=Tabelle2!AL2,MATCH(Tabelle1!D22,Freisamer,0),IF(Tabelle1!C22=Tabelle2!AM2,MATCH(Tabelle1!D22,Früher_roter_Malvasier,0),IF(Tabelle1!C22=Tabelle2!AN2,MATCH(Tabelle1!D22,Gelber_Muskateller,0),IF(Tabelle1!C22=Tabelle2!AO2,MATCH(Tabelle1!D22,Goldriesling,0),IF(Tabelle1!C22=Tabelle2!AP2,MATCH(Tabelle1!D22,Grüner_Silvaner,0),"Nicht gelistete Sorte/ Klon")))))))</f>
        <v>Nicht gelistete Sorte/ Klon</v>
      </c>
      <c r="T30" s="44" t="str">
        <f t="shared" si="6"/>
        <v>Nicht gelistete Sorte/ Klon</v>
      </c>
      <c r="U30" s="29"/>
      <c r="V30" s="159"/>
      <c r="W30" s="159"/>
      <c r="X30" s="160"/>
      <c r="Y30" s="161"/>
      <c r="Z30" s="16"/>
      <c r="AA30" s="17"/>
    </row>
    <row r="31" spans="1:27">
      <c r="A31" s="53" t="str">
        <f>IF(Tabelle1!C20=Tabelle2!AQ2,MATCH(Tabelle1!D20,Hegel,0),IF(Tabelle1!C20=Tabelle2!AR2,MATCH(Tabelle1!D20,Helfensteiner,0),IF(Tabelle1!C20=Tabelle2!AS2,MATCH(Tabelle1!D20,Helios,0),IF(Tabelle1!C20=Tabelle2!AT2,MATCH(Tabelle1!D20,Heroldrebe,0),IF(Tabelle1!C20=Tabelle2!AU2,MATCH(Tabelle1!D20,Hibernal,0),IF(Tabelle1!C20=Tabelle2!AV2,MATCH(Tabelle1!D20,Hölder,0),IF(Tabelle1!C20=Tabelle2!AW2,MATCH(Tabelle1!D20,Huxelrebe,0),"Nicht gelistete Sorte/ Klon")))))))</f>
        <v>Nicht gelistete Sorte/ Klon</v>
      </c>
      <c r="B31" s="46" t="str">
        <f t="shared" si="4"/>
        <v>Nicht gelistete Sorte/ Klon</v>
      </c>
      <c r="C31" s="16"/>
      <c r="D31" s="158" t="str">
        <f>IF(B31="",MATCH(B31,B31:B36,0),IF(B32="",MATCH(B32,B31:B36,0),IF(B33="",MATCH(B33,B31:B36,0),IF(B34="",MATCH(B34,B31:B36,0),IF(B35="",MATCH(B35,B31:B36,0),IF(B36="",MATCH(B36,B31:B36,0),"Nicht gelistete Sorte/ Klon"))))))</f>
        <v>Nicht gelistete Sorte/ Klon</v>
      </c>
      <c r="E31" s="159" t="str">
        <f>IF(D31="Nicht gelistete Sorte/ Klon","Nicht gelistete Sorte/ Klon","")</f>
        <v>Nicht gelistete Sorte/ Klon</v>
      </c>
      <c r="F31" s="160" t="b">
        <f>IF(E31="","",ISERROR(E31))</f>
        <v>0</v>
      </c>
      <c r="G31" s="161" t="str">
        <f>IF(F31=FALSE,"Nicht gelistete Sorte/ Klon","")</f>
        <v>Nicht gelistete Sorte/ Klon</v>
      </c>
      <c r="H31" s="16"/>
      <c r="I31" s="16"/>
      <c r="J31" s="53" t="str">
        <f>IF(Tabelle1!C21=Tabelle2!AQ2,MATCH(Tabelle1!D21,Hegel,0),IF(Tabelle1!C21=Tabelle2!AR2,MATCH(Tabelle1!D21,Helfensteiner,0),IF(Tabelle1!C21=Tabelle2!AS2,MATCH(Tabelle1!D21,Helios,0),IF(Tabelle1!C21=Tabelle2!AT2,MATCH(Tabelle1!D21,Heroldrebe,0),IF(Tabelle1!C21=Tabelle2!AU2,MATCH(Tabelle1!D21,Hibernal,0),IF(Tabelle1!C21=Tabelle2!AV2,MATCH(Tabelle1!D21,Hölder,0),IF(Tabelle1!C21=Tabelle2!AW2,MATCH(Tabelle1!D21,Huxelrebe,0),"Nicht gelistete Sorte/ Klon")))))))</f>
        <v>Nicht gelistete Sorte/ Klon</v>
      </c>
      <c r="K31" s="46" t="str">
        <f t="shared" si="5"/>
        <v>Nicht gelistete Sorte/ Klon</v>
      </c>
      <c r="L31" s="16"/>
      <c r="M31" s="158" t="str">
        <f>IF(K31="",MATCH(K31,K31:K36,0),IF(K32="",MATCH(K32,K31:K36,0),IF(K33="",MATCH(K33,K31:K36,0),IF(K34="",MATCH(K34,K31:K36,0),IF(K35="",MATCH(K35,K31:K36,0),IF(K36="",MATCH(K36,K31:K36,0),"Nicht gelistete Sorte/ Klon"))))))</f>
        <v>Nicht gelistete Sorte/ Klon</v>
      </c>
      <c r="N31" s="159" t="str">
        <f>IF(M31="Nicht gelistete Sorte/ Klon","Nicht gelistete Sorte/ Klon","")</f>
        <v>Nicht gelistete Sorte/ Klon</v>
      </c>
      <c r="O31" s="160" t="b">
        <f>IF(N31="","",ISERROR(N31))</f>
        <v>0</v>
      </c>
      <c r="P31" s="161" t="str">
        <f>IF(O31=FALSE,"Nicht gelistete Sorte/ Klon","")</f>
        <v>Nicht gelistete Sorte/ Klon</v>
      </c>
      <c r="Q31" s="16"/>
      <c r="R31" s="16"/>
      <c r="S31" s="53" t="str">
        <f>IF(Tabelle1!C22=Tabelle2!AQ2,MATCH(Tabelle1!D22,Hegel,0),IF(Tabelle1!C22=Tabelle2!AR2,MATCH(Tabelle1!D22,Helfensteiner,0),IF(Tabelle1!C22=Tabelle2!AS2,MATCH(Tabelle1!D22,Helios,0),IF(Tabelle1!C22=Tabelle2!AT2,MATCH(Tabelle1!D22,Heroldrebe,0),IF(Tabelle1!C22=Tabelle2!AU2,MATCH(Tabelle1!D22,Hibernal,0),IF(Tabelle1!C22=Tabelle2!AV2,MATCH(Tabelle1!D22,Hölder,0),IF(Tabelle1!C22=Tabelle2!AW2,MATCH(Tabelle1!D22,Huxelrebe,0),"Nicht gelistete Sorte/ Klon")))))))</f>
        <v>Nicht gelistete Sorte/ Klon</v>
      </c>
      <c r="T31" s="46" t="str">
        <f t="shared" si="6"/>
        <v>Nicht gelistete Sorte/ Klon</v>
      </c>
      <c r="U31" s="16"/>
      <c r="V31" s="158" t="str">
        <f>IF(T31="",MATCH(T31,T31:T36,0),IF(T32="",MATCH(T32,T31:T36,0),IF(T33="",MATCH(T33,T31:T36,0),IF(T34="",MATCH(T34,T31:T36,0),IF(T35="",MATCH(T35,T31:T36,0),IF(T36="",MATCH(T36,T31:T36,0),"Nicht gelistete Sorte/ Klon"))))))</f>
        <v>Nicht gelistete Sorte/ Klon</v>
      </c>
      <c r="W31" s="159" t="str">
        <f>IF(V31="Nicht gelistete Sorte/ Klon","Nicht gelistete Sorte/ Klon","")</f>
        <v>Nicht gelistete Sorte/ Klon</v>
      </c>
      <c r="X31" s="160" t="b">
        <f>IF(W31="","",ISERROR(W31))</f>
        <v>0</v>
      </c>
      <c r="Y31" s="161" t="str">
        <f>IF(X31=FALSE,"Nicht gelistete Sorte/ Klon","")</f>
        <v>Nicht gelistete Sorte/ Klon</v>
      </c>
      <c r="Z31" s="16"/>
      <c r="AA31" s="17"/>
    </row>
    <row r="32" spans="1:27" ht="13.5" thickBot="1">
      <c r="A32" s="51" t="str">
        <f>IF(Tabelle1!C20=Tabelle2!AX2,MATCH(Tabelle1!D20,Johanniter,0),IF(Tabelle1!C20=Tabelle2!AY2,MATCH(Tabelle1!D20,Juwel,0),IF(Tabelle1!C20=Tabelle2!AZ2,MATCH(Tabelle1!D20,Kanzler,0),IF(Tabelle1!C20=Tabelle2!BA2,MATCH(Tabelle1!D20,Kerner,0),IF(Tabelle1!C20=Tabelle2!BB2,MATCH(Tabelle1!D20,Kernling,0),IF(Tabelle1!C20=Tabelle2!BC2,MATCH(Tabelle1!D20,Mariensteiner,0),IF(Tabelle1!C20=Tabelle2!BD2,MATCH(Tabelle1!D20,Merlot,0),"Nicht gelistete Sorte/ Klon")))))))</f>
        <v>Nicht gelistete Sorte/ Klon</v>
      </c>
      <c r="B32" s="39" t="str">
        <f t="shared" si="4"/>
        <v>Nicht gelistete Sorte/ Klon</v>
      </c>
      <c r="C32" s="16"/>
      <c r="D32" s="159"/>
      <c r="E32" s="159"/>
      <c r="F32" s="160"/>
      <c r="G32" s="161"/>
      <c r="H32" s="16"/>
      <c r="I32" s="16"/>
      <c r="J32" s="51" t="str">
        <f>IF(Tabelle1!C21=Tabelle2!AX2,MATCH(Tabelle1!D21,Johanniter,0),IF(Tabelle1!C21=Tabelle2!AY2,MATCH(Tabelle1!D21,Juwel,0),IF(Tabelle1!C21=Tabelle2!AZ2,MATCH(Tabelle1!D21,Kanzler,0),IF(Tabelle1!C21=Tabelle2!BA2,MATCH(Tabelle1!D21,Kerner,0),IF(Tabelle1!C21=Tabelle2!BB2,MATCH(Tabelle1!D21,Kernling,0),IF(Tabelle1!C21=Tabelle2!BC2,MATCH(Tabelle1!D21,Mariensteiner,0),IF(Tabelle1!C21=Tabelle2!BD2,MATCH(Tabelle1!D21,Merlot,0),"Nicht gelistete Sorte/ Klon")))))))</f>
        <v>Nicht gelistete Sorte/ Klon</v>
      </c>
      <c r="K32" s="39" t="str">
        <f t="shared" si="5"/>
        <v>Nicht gelistete Sorte/ Klon</v>
      </c>
      <c r="L32" s="16"/>
      <c r="M32" s="159"/>
      <c r="N32" s="159"/>
      <c r="O32" s="160"/>
      <c r="P32" s="161"/>
      <c r="Q32" s="16"/>
      <c r="R32" s="16"/>
      <c r="S32" s="51" t="str">
        <f>IF(Tabelle1!C22=Tabelle2!AX2,MATCH(Tabelle1!D22,Johanniter,0),IF(Tabelle1!C22=Tabelle2!AY2,MATCH(Tabelle1!D22,Juwel,0),IF(Tabelle1!C22=Tabelle2!AZ2,MATCH(Tabelle1!D22,Kanzler,0),IF(Tabelle1!C22=Tabelle2!BA2,MATCH(Tabelle1!D22,Kerner,0),IF(Tabelle1!C22=Tabelle2!BB2,MATCH(Tabelle1!D22,Kernling,0),IF(Tabelle1!C22=Tabelle2!BC2,MATCH(Tabelle1!D22,Mariensteiner,0),IF(Tabelle1!C22=Tabelle2!BD2,MATCH(Tabelle1!D22,Merlot,0),"Nicht gelistete Sorte/ Klon")))))))</f>
        <v>Nicht gelistete Sorte/ Klon</v>
      </c>
      <c r="T32" s="39" t="str">
        <f t="shared" si="6"/>
        <v>Nicht gelistete Sorte/ Klon</v>
      </c>
      <c r="U32" s="16"/>
      <c r="V32" s="159"/>
      <c r="W32" s="159"/>
      <c r="X32" s="160"/>
      <c r="Y32" s="161"/>
      <c r="Z32" s="16"/>
      <c r="AA32" s="17"/>
    </row>
    <row r="33" spans="1:27" ht="13.5" thickBot="1">
      <c r="A33" s="51" t="str">
        <f>IF(Tabelle1!C20=Tabelle2!BE2,MATCH(Tabelle1!D20,Merzling,0),IF(Tabelle1!C20=Tabelle2!BF2,MATCH(Tabelle1!D20,Monarch,0),IF(Tabelle1!C20=Tabelle2!BG2,MATCH(Tabelle1!D20,Morio_Muskat,0),IF(Tabelle1!C20=Tabelle2!BH2,MATCH(Tabelle1!D20,Muskat_Ottonel,0),IF(Tabelle1!C20=Tabelle2!BI2,MATCH(Tabelle1!D20,Muskat_Trollinger,0),IF(Tabelle1!C20=Tabelle2!BJ2,MATCH(Tabelle1!D20,Müller_Thurgau,0),IF(Tabelle1!C20=Tabelle2!BK2,MATCH(Tabelle1!D20,Müllerrebe,0),"Nicht gelistete Sorte/ Klon")))))))</f>
        <v>Nicht gelistete Sorte/ Klon</v>
      </c>
      <c r="B33" s="39" t="str">
        <f t="shared" si="4"/>
        <v>Nicht gelistete Sorte/ Klon</v>
      </c>
      <c r="C33" s="16"/>
      <c r="D33" s="159"/>
      <c r="E33" s="159"/>
      <c r="F33" s="160"/>
      <c r="G33" s="161"/>
      <c r="H33" s="16"/>
      <c r="I33" s="47" t="str">
        <f>IF(G25="","",IF(G31="","",IF(G37="","","SNV")))</f>
        <v>SNV</v>
      </c>
      <c r="J33" s="51" t="str">
        <f>IF(Tabelle1!C21=Tabelle2!BE2,MATCH(Tabelle1!D21,Merzling,0),IF(Tabelle1!C21=Tabelle2!BF2,MATCH(Tabelle1!D21,Monarch,0),IF(Tabelle1!C21=Tabelle2!BG2,MATCH(Tabelle1!D21,Morio_Muskat,0),IF(Tabelle1!C21=Tabelle2!BH2,MATCH(Tabelle1!D21,Muskat_Ottonel,0),IF(Tabelle1!C21=Tabelle2!BI2,MATCH(Tabelle1!D21,Muskat_Trollinger,0),IF(Tabelle1!C21=Tabelle2!BJ2,MATCH(Tabelle1!D21,Müller_Thurgau,0),IF(Tabelle1!C21=Tabelle2!BK2,MATCH(Tabelle1!D21,Müllerrebe,0),"Nicht gelistete Sorte/ Klon")))))))</f>
        <v>Nicht gelistete Sorte/ Klon</v>
      </c>
      <c r="K33" s="39" t="str">
        <f t="shared" si="5"/>
        <v>Nicht gelistete Sorte/ Klon</v>
      </c>
      <c r="L33" s="16"/>
      <c r="M33" s="159"/>
      <c r="N33" s="159"/>
      <c r="O33" s="160"/>
      <c r="P33" s="161"/>
      <c r="Q33" s="16"/>
      <c r="R33" s="47" t="str">
        <f>IF(P25="","",IF(P31="","",IF(P37="","","SNV")))</f>
        <v>SNV</v>
      </c>
      <c r="S33" s="51" t="str">
        <f>IF(Tabelle1!C22=Tabelle2!BE2,MATCH(Tabelle1!D22,Merzling,0),IF(Tabelle1!C22=Tabelle2!BF2,MATCH(Tabelle1!D22,Monarch,0),IF(Tabelle1!C22=Tabelle2!BG2,MATCH(Tabelle1!D22,Morio_Muskat,0),IF(Tabelle1!C22=Tabelle2!BH2,MATCH(Tabelle1!D22,Muskat_Ottonel,0),IF(Tabelle1!C22=Tabelle2!BI2,MATCH(Tabelle1!D22,Muskat_Trollinger,0),IF(Tabelle1!C22=Tabelle2!BJ2,MATCH(Tabelle1!D22,Müller_Thurgau,0),IF(Tabelle1!C22=Tabelle2!BK2,MATCH(Tabelle1!D22,Müllerrebe,0),"Nicht gelistete Sorte/ Klon")))))))</f>
        <v>Nicht gelistete Sorte/ Klon</v>
      </c>
      <c r="T33" s="39" t="str">
        <f t="shared" si="6"/>
        <v>Nicht gelistete Sorte/ Klon</v>
      </c>
      <c r="U33" s="16"/>
      <c r="V33" s="159"/>
      <c r="W33" s="159"/>
      <c r="X33" s="160"/>
      <c r="Y33" s="161"/>
      <c r="Z33" s="16"/>
      <c r="AA33" s="24" t="str">
        <f>IF(Y25="","",IF(Y31="","",IF(Y37="","","SNV")))</f>
        <v>SNV</v>
      </c>
    </row>
    <row r="34" spans="1:27">
      <c r="A34" s="51" t="str">
        <f>IF(Tabelle1!C20=Tabelle2!BL2,MATCH(Tabelle1!D20,Neronet,0),IF(Tabelle1!C20=Tabelle2!BM2,MATCH(Tabelle1!D20,Nobling,0),IF(Tabelle1!C20=Tabelle2!BN2,MATCH(Tabelle1!D20,Optima,0),IF(Tabelle1!C20=Tabelle2!BO2,MATCH(Tabelle1!D20,Orion,0),IF(Tabelle1!C20=Tabelle2!BP2,MATCH(Tabelle1!D20,Ortega,0),IF(Tabelle1!C20=Tabelle2!BQ2,MATCH(Tabelle1!D20,Osteiner,0),IF(Tabelle1!C20=Tabelle2!BR2,MATCH(Tabelle1!D20,Palas,0),"Nicht gelistete Sorte/ Klon")))))))</f>
        <v>Nicht gelistete Sorte/ Klon</v>
      </c>
      <c r="B34" s="39" t="str">
        <f t="shared" si="4"/>
        <v>Nicht gelistete Sorte/ Klon</v>
      </c>
      <c r="C34" s="16"/>
      <c r="D34" s="159"/>
      <c r="E34" s="159"/>
      <c r="F34" s="160"/>
      <c r="G34" s="161"/>
      <c r="H34" s="16"/>
      <c r="I34" s="16"/>
      <c r="J34" s="51" t="str">
        <f>IF(Tabelle1!C21=Tabelle2!BL2,MATCH(Tabelle1!D21,Neronet,0),IF(Tabelle1!C21=Tabelle2!BM2,MATCH(Tabelle1!D21,Nobling,0),IF(Tabelle1!C21=Tabelle2!BN2,MATCH(Tabelle1!D21,Optima,0),IF(Tabelle1!C21=Tabelle2!BO2,MATCH(Tabelle1!D21,Orion,0),IF(Tabelle1!C21=Tabelle2!BP2,MATCH(Tabelle1!D21,Ortega,0),IF(Tabelle1!C21=Tabelle2!BQ2,MATCH(Tabelle1!D21,Osteiner,0),IF(Tabelle1!C21=Tabelle2!BR2,MATCH(Tabelle1!D21,Palas,0),"Nicht gelistete Sorte/ Klon")))))))</f>
        <v>Nicht gelistete Sorte/ Klon</v>
      </c>
      <c r="K34" s="39" t="str">
        <f t="shared" si="5"/>
        <v>Nicht gelistete Sorte/ Klon</v>
      </c>
      <c r="L34" s="16"/>
      <c r="M34" s="159"/>
      <c r="N34" s="159"/>
      <c r="O34" s="160"/>
      <c r="P34" s="161"/>
      <c r="Q34" s="16"/>
      <c r="R34" s="16"/>
      <c r="S34" s="51" t="str">
        <f>IF(Tabelle1!C22=Tabelle2!BL2,MATCH(Tabelle1!D22,Neronet,0),IF(Tabelle1!C22=Tabelle2!BM2,MATCH(Tabelle1!D22,Nobling,0),IF(Tabelle1!C22=Tabelle2!BN2,MATCH(Tabelle1!D22,Optima,0),IF(Tabelle1!C22=Tabelle2!BO2,MATCH(Tabelle1!D22,Orion,0),IF(Tabelle1!C22=Tabelle2!BP2,MATCH(Tabelle1!D22,Ortega,0),IF(Tabelle1!C22=Tabelle2!BQ2,MATCH(Tabelle1!D22,Osteiner,0),IF(Tabelle1!C22=Tabelle2!BR2,MATCH(Tabelle1!D22,Palas,0),"Nicht gelistete Sorte/ Klon")))))))</f>
        <v>Nicht gelistete Sorte/ Klon</v>
      </c>
      <c r="T34" s="39" t="str">
        <f t="shared" si="6"/>
        <v>Nicht gelistete Sorte/ Klon</v>
      </c>
      <c r="U34" s="16"/>
      <c r="V34" s="159"/>
      <c r="W34" s="159"/>
      <c r="X34" s="160"/>
      <c r="Y34" s="161"/>
      <c r="Z34" s="16"/>
      <c r="AA34" s="17"/>
    </row>
    <row r="35" spans="1:27">
      <c r="A35" s="51" t="str">
        <f>IF(Tabelle1!C20=Tabelle2!BS2,MATCH(Tabelle1!D20,Perle,0),IF(Tabelle1!C20=Tabelle2!BT2,MATCH(Tabelle1!D20,Phoenix,0),IF(Tabelle1!C20=Tabelle2!BU2,MATCH(Tabelle1!D20,Piroso,0),IF(Tabelle1!C20=Tabelle2!BV2,MATCH(Tabelle1!D20,Prinzipal,0),IF(Tabelle1!C20=Tabelle2!BW2,MATCH(Tabelle1!D20,Prior,0),IF(Tabelle1!C20=Tabelle2!BX2,MATCH(Tabelle1!D20,Reberger,0),IF(Tabelle1!C20=Tabelle2!BY2,MATCH(Tabelle1!D20,Regent,0),"Nicht gelistete Sorte/ Klon")))))))</f>
        <v>Nicht gelistete Sorte/ Klon</v>
      </c>
      <c r="B35" s="39" t="str">
        <f t="shared" si="4"/>
        <v>Nicht gelistete Sorte/ Klon</v>
      </c>
      <c r="C35" s="16"/>
      <c r="D35" s="159"/>
      <c r="E35" s="159"/>
      <c r="F35" s="160"/>
      <c r="G35" s="161"/>
      <c r="H35" s="16"/>
      <c r="I35" s="16"/>
      <c r="J35" s="51" t="str">
        <f>IF(Tabelle1!C21=Tabelle2!BS2,MATCH(Tabelle1!D21,Perle,0),IF(Tabelle1!C21=Tabelle2!BT2,MATCH(Tabelle1!D21,Phoenix,0),IF(Tabelle1!C21=Tabelle2!BU2,MATCH(Tabelle1!D21,Piroso,0),IF(Tabelle1!C21=Tabelle2!BV2,MATCH(Tabelle1!D21,Prinzipal,0),IF(Tabelle1!C21=Tabelle2!BW2,MATCH(Tabelle1!D21,Prior,0),IF(Tabelle1!C21=Tabelle2!BX2,MATCH(Tabelle1!D21,Reberger,0),IF(Tabelle1!C21=Tabelle2!BY2,MATCH(Tabelle1!D21,Regent,0),"Nicht gelistete Sorte/ Klon")))))))</f>
        <v>Nicht gelistete Sorte/ Klon</v>
      </c>
      <c r="K35" s="39" t="str">
        <f t="shared" si="5"/>
        <v>Nicht gelistete Sorte/ Klon</v>
      </c>
      <c r="L35" s="16"/>
      <c r="M35" s="159"/>
      <c r="N35" s="159"/>
      <c r="O35" s="160"/>
      <c r="P35" s="161"/>
      <c r="Q35" s="16"/>
      <c r="R35" s="16"/>
      <c r="S35" s="51" t="str">
        <f>IF(Tabelle1!C22=Tabelle2!BS2,MATCH(Tabelle1!D22,Perle,0),IF(Tabelle1!C22=Tabelle2!BT2,MATCH(Tabelle1!D22,Phoenix,0),IF(Tabelle1!C22=Tabelle2!BU2,MATCH(Tabelle1!D22,Piroso,0),IF(Tabelle1!C22=Tabelle2!BV2,MATCH(Tabelle1!D22,Prinzipal,0),IF(Tabelle1!C22=Tabelle2!BW2,MATCH(Tabelle1!D22,Prior,0),IF(Tabelle1!C22=Tabelle2!BX2,MATCH(Tabelle1!D22,Reberger,0),IF(Tabelle1!C22=Tabelle2!BY2,MATCH(Tabelle1!D22,Regent,0),"Nicht gelistete Sorte/ Klon")))))))</f>
        <v>Nicht gelistete Sorte/ Klon</v>
      </c>
      <c r="T35" s="39" t="str">
        <f t="shared" si="6"/>
        <v>Nicht gelistete Sorte/ Klon</v>
      </c>
      <c r="U35" s="16"/>
      <c r="V35" s="159"/>
      <c r="W35" s="159"/>
      <c r="X35" s="160"/>
      <c r="Y35" s="161"/>
      <c r="Z35" s="16"/>
      <c r="AA35" s="17"/>
    </row>
    <row r="36" spans="1:27">
      <c r="A36" s="54" t="str">
        <f>IF(Tabelle1!C20=Tabelle2!BZ2,MATCH(Tabelle1!D20,Regner,0),IF(Tabelle1!C20=Tabelle2!CA2,MATCH(Tabelle1!D20,Reichensteiner,0),IF(Tabelle1!C20=Tabelle2!CB2,MATCH(Tabelle1!D20,Rieslaner,0),IF(Tabelle1!C20=Tabelle2!CC2,MATCH(Tabelle1!D20,Rondo,0),IF(Tabelle1!C20=Tabelle2!CD2,MATCH(Tabelle1!D20,Rotberger,0),IF(Tabelle1!C20=Tabelle2!CE2,MATCH(Tabelle1!D20,Roter_Elbling,0),IF(Tabelle1!C20=Tabelle2!CF2,MATCH(Tabelle1!D20,Roter_Gutedel,0),"Nicht gelistete Sorte/ Klon")))))))</f>
        <v>Nicht gelistete Sorte/ Klon</v>
      </c>
      <c r="B36" s="44" t="str">
        <f t="shared" si="4"/>
        <v>Nicht gelistete Sorte/ Klon</v>
      </c>
      <c r="C36" s="29"/>
      <c r="D36" s="159"/>
      <c r="E36" s="159"/>
      <c r="F36" s="160"/>
      <c r="G36" s="161"/>
      <c r="H36" s="16"/>
      <c r="I36" s="16"/>
      <c r="J36" s="54" t="str">
        <f>IF(Tabelle1!C21=Tabelle2!BZ2,MATCH(Tabelle1!D21,Regner,0),IF(Tabelle1!C21=Tabelle2!CA2,MATCH(Tabelle1!D21,Reichensteiner,0),IF(Tabelle1!C21=Tabelle2!CB2,MATCH(Tabelle1!D21,Rieslaner,0),IF(Tabelle1!C21=Tabelle2!CC2,MATCH(Tabelle1!D21,Rondo,0),IF(Tabelle1!C21=Tabelle2!CD2,MATCH(Tabelle1!D21,Rotberger,0),IF(Tabelle1!C21=Tabelle2!CE2,MATCH(Tabelle1!D21,Roter_Elbling,0),IF(Tabelle1!C21=Tabelle2!CF2,MATCH(Tabelle1!D21,Roter_Gutedel,0),"Nicht gelistete Sorte/ Klon")))))))</f>
        <v>Nicht gelistete Sorte/ Klon</v>
      </c>
      <c r="K36" s="44" t="str">
        <f t="shared" si="5"/>
        <v>Nicht gelistete Sorte/ Klon</v>
      </c>
      <c r="L36" s="29"/>
      <c r="M36" s="159"/>
      <c r="N36" s="159"/>
      <c r="O36" s="160"/>
      <c r="P36" s="161"/>
      <c r="Q36" s="16"/>
      <c r="R36" s="16"/>
      <c r="S36" s="54" t="str">
        <f>IF(Tabelle1!C22=Tabelle2!BZ2,MATCH(Tabelle1!D22,Regner,0),IF(Tabelle1!C22=Tabelle2!CA2,MATCH(Tabelle1!D22,Reichensteiner,0),IF(Tabelle1!C22=Tabelle2!CB2,MATCH(Tabelle1!D22,Rieslaner,0),IF(Tabelle1!C22=Tabelle2!CC2,MATCH(Tabelle1!D22,Rondo,0),IF(Tabelle1!C22=Tabelle2!CD2,MATCH(Tabelle1!D22,Rotberger,0),IF(Tabelle1!C22=Tabelle2!CE2,MATCH(Tabelle1!D22,Roter_Elbling,0),IF(Tabelle1!C22=Tabelle2!CF2,MATCH(Tabelle1!D22,Roter_Gutedel,0),"Nicht gelistete Sorte/ Klon")))))))</f>
        <v>Nicht gelistete Sorte/ Klon</v>
      </c>
      <c r="T36" s="44" t="str">
        <f t="shared" si="6"/>
        <v>Nicht gelistete Sorte/ Klon</v>
      </c>
      <c r="U36" s="29"/>
      <c r="V36" s="159"/>
      <c r="W36" s="159"/>
      <c r="X36" s="160"/>
      <c r="Y36" s="161"/>
      <c r="Z36" s="16"/>
      <c r="AA36" s="17"/>
    </row>
    <row r="37" spans="1:27">
      <c r="A37" s="53" t="str">
        <f>IF(Tabelle1!C20=Tabelle2!CG2,MATCH(Tabelle1!D20,Roter_Muskateller,0),IF(Tabelle1!C20=Tabelle2!CH2,MATCH(Tabelle1!D20,Roter_Traminer,0),IF(Tabelle1!C20=Tabelle2!CI2,MATCH(Tabelle1!D20,Rubinet,0),IF(Tabelle1!C20=Tabelle2!CJ2,MATCH(Tabelle1!D20,Ruländer,0),IF(Tabelle1!C20=Tabelle2!CK2,MATCH(Tabelle1!D20,Saphira,0),IF(Tabelle1!C20=Tabelle2!CL2,MATCH(Tabelle1!D20,Scheurebe,0),IF(Tabelle1!C20=Tabelle2!CM2,MATCH(Tabelle1!D20,Schönburger,0),"Nicht gelistete Sorte/ Klon")))))))</f>
        <v>Nicht gelistete Sorte/ Klon</v>
      </c>
      <c r="B37" s="46" t="str">
        <f t="shared" si="4"/>
        <v>Nicht gelistete Sorte/ Klon</v>
      </c>
      <c r="C37" s="16"/>
      <c r="D37" s="158" t="str">
        <f>IF(B37="",MATCH(B37,B37:B42,0),IF(B38="",MATCH(B38,B37:B42,0),IF(B39="",MATCH(B39,B37:B42,0),IF(B40="",MATCH(B40,B37:B42,0),IF(B41="",MATCH(B41,B37:B42,0),IF(B42="",MATCH(B42,B37:B42,0),"Nicht gelistete Sorte/ Klon"))))))</f>
        <v>Nicht gelistete Sorte/ Klon</v>
      </c>
      <c r="E37" s="159" t="str">
        <f>IF(D37="Nicht gelistete Sorte/ Klon","Nicht gelistete Sorte/ Klon","")</f>
        <v>Nicht gelistete Sorte/ Klon</v>
      </c>
      <c r="F37" s="160" t="b">
        <f>IF(E37="","",ISERROR(E37))</f>
        <v>0</v>
      </c>
      <c r="G37" s="161" t="str">
        <f>IF(F37=FALSE,"Nicht gelistete Sorte/ Klon","")</f>
        <v>Nicht gelistete Sorte/ Klon</v>
      </c>
      <c r="H37" s="16"/>
      <c r="I37" s="16"/>
      <c r="J37" s="53" t="str">
        <f>IF(Tabelle1!C21=Tabelle2!CG2,MATCH(Tabelle1!D21,Roter_Muskateller,0),IF(Tabelle1!C21=Tabelle2!CH2,MATCH(Tabelle1!D21,Roter_Traminer,0),IF(Tabelle1!C21=Tabelle2!CI2,MATCH(Tabelle1!D21,Rubinet,0),IF(Tabelle1!C21=Tabelle2!CJ2,MATCH(Tabelle1!D21,Ruländer,0),IF(Tabelle1!C21=Tabelle2!CK2,MATCH(Tabelle1!D21,Saphira,0),IF(Tabelle1!C21=Tabelle2!CL2,MATCH(Tabelle1!D21,Scheurebe,0),IF(Tabelle1!C21=Tabelle2!CM2,MATCH(Tabelle1!D21,Schönburger,0),"Nicht gelistete Sorte/ Klon")))))))</f>
        <v>Nicht gelistete Sorte/ Klon</v>
      </c>
      <c r="K37" s="46" t="str">
        <f t="shared" si="5"/>
        <v>Nicht gelistete Sorte/ Klon</v>
      </c>
      <c r="L37" s="16"/>
      <c r="M37" s="158" t="str">
        <f>IF(K37="",MATCH(K37,K37:K42,0),IF(K38="",MATCH(K38,K37:K42,0),IF(K39="",MATCH(K39,K37:K42,0),IF(K40="",MATCH(K40,K37:K42,0),IF(K41="",MATCH(K41,K37:K42,0),IF(K42="",MATCH(K42,K37:K42,0),"Nicht gelistete Sorte/ Klon"))))))</f>
        <v>Nicht gelistete Sorte/ Klon</v>
      </c>
      <c r="N37" s="159" t="str">
        <f>IF(M37="Nicht gelistete Sorte/ Klon","Nicht gelistete Sorte/ Klon","")</f>
        <v>Nicht gelistete Sorte/ Klon</v>
      </c>
      <c r="O37" s="160" t="b">
        <f>IF(N37="","",ISERROR(N37))</f>
        <v>0</v>
      </c>
      <c r="P37" s="161" t="str">
        <f>IF(O37=FALSE,"Nicht gelistete Sorte/ Klon","")</f>
        <v>Nicht gelistete Sorte/ Klon</v>
      </c>
      <c r="Q37" s="16"/>
      <c r="R37" s="16"/>
      <c r="S37" s="53" t="str">
        <f>IF(Tabelle1!C22=Tabelle2!CG2,MATCH(Tabelle1!D22,Roter_Muskateller,0),IF(Tabelle1!C22=Tabelle2!CH2,MATCH(Tabelle1!D22,Roter_Traminer,0),IF(Tabelle1!C22=Tabelle2!CI2,MATCH(Tabelle1!D22,Rubinet,0),IF(Tabelle1!C22=Tabelle2!CJ2,MATCH(Tabelle1!D22,Ruländer,0),IF(Tabelle1!C22=Tabelle2!CK2,MATCH(Tabelle1!D22,Saphira,0),IF(Tabelle1!C22=Tabelle2!CL2,MATCH(Tabelle1!D22,Scheurebe,0),IF(Tabelle1!C22=Tabelle2!CM2,MATCH(Tabelle1!D22,Schönburger,0),"Nicht gelistete Sorte/ Klon")))))))</f>
        <v>Nicht gelistete Sorte/ Klon</v>
      </c>
      <c r="T37" s="46" t="str">
        <f t="shared" si="6"/>
        <v>Nicht gelistete Sorte/ Klon</v>
      </c>
      <c r="U37" s="16"/>
      <c r="V37" s="158" t="str">
        <f>IF(T37="",MATCH(T37,T37:T42,0),IF(T38="",MATCH(T38,T37:T42,0),IF(T39="",MATCH(T39,T37:T42,0),IF(T40="",MATCH(T40,T37:T42,0),IF(T41="",MATCH(T41,T37:T42,0),IF(T42="",MATCH(T42,T37:T42,0),"Nicht gelistete Sorte/ Klon"))))))</f>
        <v>Nicht gelistete Sorte/ Klon</v>
      </c>
      <c r="W37" s="159" t="str">
        <f>IF(V37="Nicht gelistete Sorte/ Klon","Nicht gelistete Sorte/ Klon","")</f>
        <v>Nicht gelistete Sorte/ Klon</v>
      </c>
      <c r="X37" s="160" t="b">
        <f>IF(W37="","",ISERROR(W37))</f>
        <v>0</v>
      </c>
      <c r="Y37" s="161" t="str">
        <f>IF(X37=FALSE,"Nicht gelistete Sorte/ Klon","")</f>
        <v>Nicht gelistete Sorte/ Klon</v>
      </c>
      <c r="Z37" s="16"/>
      <c r="AA37" s="17"/>
    </row>
    <row r="38" spans="1:27">
      <c r="A38" s="51" t="str">
        <f>IF(Tabelle1!C20=Tabelle2!CN2,MATCH(Tabelle1!D20,Siegerrebe,0),IF(Tabelle1!C20=Tabelle2!CO2,MATCH(Tabelle1!D20,Silcher,0),IF(Tabelle1!C20=Tabelle2!CP2,MATCH(Tabelle1!D20,Sirius,0),IF(Tabelle1!C20=Tabelle2!CQ2,MATCH(Tabelle1!D20,Solaris,0),IF(Tabelle1!C20=Tabelle2!CR2,MATCH(Tabelle1!D20,St._Laurent,0),IF(Tabelle1!C20=Tabelle2!CS2,MATCH(Tabelle1!D20,Staufer,0),IF(Tabelle1!C20=Tabelle2!CT2,MATCH(Tabelle1!D20,Tauberschwarz,0),"Nicht gelistete Sorte/ Klon")))))))</f>
        <v>Nicht gelistete Sorte/ Klon</v>
      </c>
      <c r="B38" s="39" t="str">
        <f t="shared" si="4"/>
        <v>Nicht gelistete Sorte/ Klon</v>
      </c>
      <c r="C38" s="16"/>
      <c r="D38" s="159"/>
      <c r="E38" s="159"/>
      <c r="F38" s="160"/>
      <c r="G38" s="161"/>
      <c r="H38" s="16"/>
      <c r="I38" s="16"/>
      <c r="J38" s="51" t="str">
        <f>IF(Tabelle1!C21=Tabelle2!CN2,MATCH(Tabelle1!D21,Siegerrebe,0),IF(Tabelle1!C21=Tabelle2!CO2,MATCH(Tabelle1!D21,Silcher,0),IF(Tabelle1!C21=Tabelle2!CP2,MATCH(Tabelle1!D21,Sirius,0),IF(Tabelle1!C21=Tabelle2!CQ2,MATCH(Tabelle1!D21,Solaris,0),IF(Tabelle1!C21=Tabelle2!CR2,MATCH(Tabelle1!D21,St._Laurent,0),IF(Tabelle1!C21=Tabelle2!CS2,MATCH(Tabelle1!D21,Staufer,0),IF(Tabelle1!C21=Tabelle2!CT2,MATCH(Tabelle1!D21,Tauberschwarz,0),"Nicht gelistete Sorte/ Klon")))))))</f>
        <v>Nicht gelistete Sorte/ Klon</v>
      </c>
      <c r="K38" s="39" t="str">
        <f t="shared" si="5"/>
        <v>Nicht gelistete Sorte/ Klon</v>
      </c>
      <c r="L38" s="16"/>
      <c r="M38" s="159"/>
      <c r="N38" s="159"/>
      <c r="O38" s="160"/>
      <c r="P38" s="161"/>
      <c r="Q38" s="16"/>
      <c r="R38" s="16"/>
      <c r="S38" s="51" t="str">
        <f>IF(Tabelle1!C22=Tabelle2!CN2,MATCH(Tabelle1!D22,Siegerrebe,0),IF(Tabelle1!C22=Tabelle2!CO2,MATCH(Tabelle1!D22,Silcher,0),IF(Tabelle1!C22=Tabelle2!CP2,MATCH(Tabelle1!D22,Sirius,0),IF(Tabelle1!C22=Tabelle2!CQ2,MATCH(Tabelle1!D22,Solaris,0),IF(Tabelle1!C22=Tabelle2!CR2,MATCH(Tabelle1!D22,St._Laurent,0),IF(Tabelle1!C22=Tabelle2!CS2,MATCH(Tabelle1!D22,Staufer,0),IF(Tabelle1!C22=Tabelle2!CT2,MATCH(Tabelle1!D22,Tauberschwarz,0),"Nicht gelistete Sorte/ Klon")))))))</f>
        <v>Nicht gelistete Sorte/ Klon</v>
      </c>
      <c r="T38" s="39" t="str">
        <f t="shared" si="6"/>
        <v>Nicht gelistete Sorte/ Klon</v>
      </c>
      <c r="U38" s="16"/>
      <c r="V38" s="159"/>
      <c r="W38" s="159"/>
      <c r="X38" s="160"/>
      <c r="Y38" s="161"/>
      <c r="Z38" s="16"/>
      <c r="AA38" s="17"/>
    </row>
    <row r="39" spans="1:27">
      <c r="A39" s="51" t="str">
        <f>IF(Tabelle1!C20=Tabelle2!CU2,MATCH(Tabelle1!D20,Villaris,0),IF(Tabelle1!C20=Tabelle2!CV2,MATCH(Tabelle1!D20,Weißer_Burgunder,0),IF(Tabelle1!C20=Tabelle2!CW2,MATCH(Tabelle1!D20,Weißer_Elbling,0),IF(Tabelle1!C20=Tabelle2!CX2,MATCH(Tabelle1!D20,Weißer_Gutedel,0),IF(Tabelle1!C20=Tabelle2!CY2,MATCH(Tabelle1!D20,Weißer_Riesling,0),IF(Tabelle1!C20=Tabelle2!CZ2,MATCH(Tabelle1!D20,Wildmuskat,0),IF(Tabelle1!C20=Tabelle2!DA2,MATCH(Tabelle1!D20,Würzer,0),"Nicht gelistete Sorte/ Klon")))))))</f>
        <v>Nicht gelistete Sorte/ Klon</v>
      </c>
      <c r="B39" s="39" t="str">
        <f t="shared" si="4"/>
        <v>Nicht gelistete Sorte/ Klon</v>
      </c>
      <c r="C39" s="16"/>
      <c r="D39" s="159"/>
      <c r="E39" s="159"/>
      <c r="F39" s="160"/>
      <c r="G39" s="161"/>
      <c r="H39" s="16"/>
      <c r="I39" s="16"/>
      <c r="J39" s="51" t="str">
        <f>IF(Tabelle1!C21=Tabelle2!CU2,MATCH(Tabelle1!D21,Villaris,0),IF(Tabelle1!C21=Tabelle2!CV2,MATCH(Tabelle1!D21,Weißer_Burgunder,0),IF(Tabelle1!C21=Tabelle2!CW2,MATCH(Tabelle1!D21,Weißer_Elbling,0),IF(Tabelle1!C21=Tabelle2!CX2,MATCH(Tabelle1!D21,Weißer_Gutedel,0),IF(Tabelle1!C21=Tabelle2!CY2,MATCH(Tabelle1!D21,Weißer_Riesling,0),IF(Tabelle1!C21=Tabelle2!CZ2,MATCH(Tabelle1!D21,Wildmuskat,0),IF(Tabelle1!C21=Tabelle2!DA2,MATCH(Tabelle1!D21,Würzer,0),"Nicht gelistete Sorte/ Klon")))))))</f>
        <v>Nicht gelistete Sorte/ Klon</v>
      </c>
      <c r="K39" s="39" t="str">
        <f t="shared" si="5"/>
        <v>Nicht gelistete Sorte/ Klon</v>
      </c>
      <c r="L39" s="16"/>
      <c r="M39" s="159"/>
      <c r="N39" s="159"/>
      <c r="O39" s="160"/>
      <c r="P39" s="161"/>
      <c r="Q39" s="16"/>
      <c r="R39" s="16"/>
      <c r="S39" s="51" t="str">
        <f>IF(Tabelle1!C22=Tabelle2!CU2,MATCH(Tabelle1!D22,Villaris,0),IF(Tabelle1!C22=Tabelle2!CV2,MATCH(Tabelle1!D22,Weißer_Burgunder,0),IF(Tabelle1!C22=Tabelle2!CW2,MATCH(Tabelle1!D22,Weißer_Elbling,0),IF(Tabelle1!C22=Tabelle2!CX2,MATCH(Tabelle1!D22,Weißer_Gutedel,0),IF(Tabelle1!C22=Tabelle2!CY2,MATCH(Tabelle1!D22,Weißer_Riesling,0),IF(Tabelle1!C22=Tabelle2!CZ2,MATCH(Tabelle1!D22,Wildmuskat,0),IF(Tabelle1!C22=Tabelle2!DA2,MATCH(Tabelle1!D22,Würzer,0),"Nicht gelistete Sorte/ Klon")))))))</f>
        <v>Nicht gelistete Sorte/ Klon</v>
      </c>
      <c r="T39" s="39" t="str">
        <f t="shared" si="6"/>
        <v>Nicht gelistete Sorte/ Klon</v>
      </c>
      <c r="U39" s="16"/>
      <c r="V39" s="159"/>
      <c r="W39" s="159"/>
      <c r="X39" s="160"/>
      <c r="Y39" s="161"/>
      <c r="Z39" s="16"/>
      <c r="AA39" s="17"/>
    </row>
    <row r="40" spans="1:27">
      <c r="A40" s="51" t="str">
        <f>IF(Tabelle1!C20=Tabelle2!DB2,MATCH(Tabelle1!D20,_5C,0),IF(Tabelle1!C20=Tabelle2!DC2,MATCH(Tabelle1!D20,_125AA,0),IF(Tabelle1!C20=Tabelle2!DD2,MATCH(Tabelle1!D20,_5BB,0),IF(Tabelle1!C20=Tabelle2!DE2,MATCH(Tabelle1!D20,_Binova,0),IF(Tabelle1!C20=Tabelle2!DF2,MATCH(Tabelle1!D20,_Börner,0),IF(Tabelle1!C20=Tabelle2!DG2,MATCH(Tabelle1!D20,_Cina,0),IF(Tabelle1!C20=Tabelle2!DH2,MATCH(Tabelle1!D20,_Rici,0),"Nicht gelistete Sorte/ Klon")))))))</f>
        <v>Nicht gelistete Sorte/ Klon</v>
      </c>
      <c r="B40" s="39" t="str">
        <f t="shared" si="4"/>
        <v>Nicht gelistete Sorte/ Klon</v>
      </c>
      <c r="C40" s="16"/>
      <c r="D40" s="159"/>
      <c r="E40" s="159"/>
      <c r="F40" s="160"/>
      <c r="G40" s="161"/>
      <c r="H40" s="16"/>
      <c r="I40" s="16"/>
      <c r="J40" s="51" t="str">
        <f>IF(Tabelle1!C21=Tabelle2!DB2,MATCH(Tabelle1!D21,_5C,0),IF(Tabelle1!C21=Tabelle2!DC2,MATCH(Tabelle1!D21,_125AA,0),IF(Tabelle1!C21=Tabelle2!DD2,MATCH(Tabelle1!D21,_5BB,0),IF(Tabelle1!C21=Tabelle2!DE2,MATCH(Tabelle1!D21,_Binova,0),IF(Tabelle1!C21=Tabelle2!DF2,MATCH(Tabelle1!D21,_Börner,0),IF(Tabelle1!C21=Tabelle2!DG2,MATCH(Tabelle1!D21,_Cina,0),IF(Tabelle1!C21=Tabelle2!DH2,MATCH(Tabelle1!D21,_Rici,0),"Nicht gelistete Sorte/ Klon")))))))</f>
        <v>Nicht gelistete Sorte/ Klon</v>
      </c>
      <c r="K40" s="39" t="str">
        <f t="shared" si="5"/>
        <v>Nicht gelistete Sorte/ Klon</v>
      </c>
      <c r="L40" s="16"/>
      <c r="M40" s="159"/>
      <c r="N40" s="159"/>
      <c r="O40" s="160"/>
      <c r="P40" s="161"/>
      <c r="Q40" s="16"/>
      <c r="R40" s="16"/>
      <c r="S40" s="51" t="str">
        <f>IF(Tabelle1!C22=Tabelle2!DB2,MATCH(Tabelle1!D22,_5C,0),IF(Tabelle1!C22=Tabelle2!DC2,MATCH(Tabelle1!D22,_125AA,0),IF(Tabelle1!C22=Tabelle2!DD2,MATCH(Tabelle1!D22,_5BB,0),IF(Tabelle1!C22=Tabelle2!DE2,MATCH(Tabelle1!D22,_Binova,0),IF(Tabelle1!C22=Tabelle2!DF2,MATCH(Tabelle1!D22,_Börner,0),IF(Tabelle1!C22=Tabelle2!DG2,MATCH(Tabelle1!D22,_Cina,0),IF(Tabelle1!C22=Tabelle2!DH2,MATCH(Tabelle1!D22,_Rici,0),"Nicht gelistete Sorte/ Klon")))))))</f>
        <v>Nicht gelistete Sorte/ Klon</v>
      </c>
      <c r="T40" s="39" t="str">
        <f t="shared" si="6"/>
        <v>Nicht gelistete Sorte/ Klon</v>
      </c>
      <c r="U40" s="16"/>
      <c r="V40" s="159"/>
      <c r="W40" s="159"/>
      <c r="X40" s="160"/>
      <c r="Y40" s="161"/>
      <c r="Z40" s="16"/>
      <c r="AA40" s="17"/>
    </row>
    <row r="41" spans="1:27">
      <c r="A41" s="51" t="str">
        <f>IF(Tabelle1!C20=Tabelle2!DI2,MATCH(Tabelle1!D20,_3309,0),IF(Tabelle1!C20=Tabelle2!DJ2,MATCH(Tabelle1!D20,_SO4,0),IF(Tabelle1!C20=Tabelle2!DK2,MATCH(Tabelle1!D20,_Sori,0),IF(Tabelle1!C20=Tabelle2!DL2,MATCH(Tabelle1!D20,_8B,0),IF(Tabelle1!C20=Tabelle2!DM2,MATCH(Tabelle1!D20,_101_14_Millardet_et_de_Grasset,0),IF(Tabelle1!C20=Tabelle2!DN2,MATCH(Tabelle1!D20,_110_Richter,0),IF(Tabelle1!C20=Tabelle2!DO2,MATCH(Tabelle1!D20,_161_49_Couderc,0),"Nicht gelistete Sorte/ Klon")))))))</f>
        <v>Nicht gelistete Sorte/ Klon</v>
      </c>
      <c r="B41" s="39" t="str">
        <f t="shared" si="4"/>
        <v>Nicht gelistete Sorte/ Klon</v>
      </c>
      <c r="C41" s="16"/>
      <c r="D41" s="159"/>
      <c r="E41" s="159"/>
      <c r="F41" s="160"/>
      <c r="G41" s="161"/>
      <c r="H41" s="16"/>
      <c r="I41" s="16"/>
      <c r="J41" s="51" t="str">
        <f>IF(Tabelle1!C21=Tabelle2!DI2,MATCH(Tabelle1!D21,_3309,0),IF(Tabelle1!C21=Tabelle2!DJ2,MATCH(Tabelle1!D21,_SO4,0),IF(Tabelle1!C21=Tabelle2!DK2,MATCH(Tabelle1!D21,_Sori,0),IF(Tabelle1!C21=Tabelle2!DL2,MATCH(Tabelle1!D21,_8B,0),IF(Tabelle1!C21=Tabelle2!DM2,MATCH(Tabelle1!D21,_101_14_Millardet_et_de_Grasset,0),IF(Tabelle1!C21=Tabelle2!DN2,MATCH(Tabelle1!D21,_110_Richter,0),IF(Tabelle1!C21=Tabelle2!DO2,MATCH(Tabelle1!D21,_161_49_Couderc,0),"Nicht gelistete Sorte/ Klon")))))))</f>
        <v>Nicht gelistete Sorte/ Klon</v>
      </c>
      <c r="K41" s="39" t="str">
        <f t="shared" si="5"/>
        <v>Nicht gelistete Sorte/ Klon</v>
      </c>
      <c r="L41" s="16"/>
      <c r="M41" s="159"/>
      <c r="N41" s="159"/>
      <c r="O41" s="160"/>
      <c r="P41" s="161"/>
      <c r="Q41" s="16"/>
      <c r="R41" s="16"/>
      <c r="S41" s="51" t="str">
        <f>IF(Tabelle1!C22=Tabelle2!DI2,MATCH(Tabelle1!D22,_3309,0),IF(Tabelle1!C22=Tabelle2!DJ2,MATCH(Tabelle1!D22,_SO4,0),IF(Tabelle1!C22=Tabelle2!DK2,MATCH(Tabelle1!D22,_Sori,0),IF(Tabelle1!C22=Tabelle2!DL2,MATCH(Tabelle1!D22,_8B,0),IF(Tabelle1!C22=Tabelle2!DM2,MATCH(Tabelle1!D22,_101_14_Millardet_et_de_Grasset,0),IF(Tabelle1!C22=Tabelle2!DN2,MATCH(Tabelle1!D22,_110_Richter,0),IF(Tabelle1!C22=Tabelle2!DO2,MATCH(Tabelle1!D22,_161_49_Couderc,0),"Nicht gelistete Sorte/ Klon")))))))</f>
        <v>Nicht gelistete Sorte/ Klon</v>
      </c>
      <c r="T41" s="39" t="str">
        <f t="shared" si="6"/>
        <v>Nicht gelistete Sorte/ Klon</v>
      </c>
      <c r="U41" s="16"/>
      <c r="V41" s="159"/>
      <c r="W41" s="159"/>
      <c r="X41" s="160"/>
      <c r="Y41" s="161"/>
      <c r="Z41" s="16"/>
      <c r="AA41" s="17"/>
    </row>
    <row r="42" spans="1:27">
      <c r="A42" s="52" t="str">
        <f>IF(Tabelle1!C20=Tabelle2!DP2,MATCH(Tabelle1!D20,_420_A_Millardet_et_de_Grasset,0),IF(Tabelle1!C20=Tabelle2!DQ2,MATCH(Tabelle1!D20,_1103_Paulsen,0),"Nicht gelistete Sorte/ Klon"))</f>
        <v>Nicht gelistete Sorte/ Klon</v>
      </c>
      <c r="B42" s="44" t="str">
        <f t="shared" si="4"/>
        <v>Nicht gelistete Sorte/ Klon</v>
      </c>
      <c r="C42" s="29"/>
      <c r="D42" s="159"/>
      <c r="E42" s="159"/>
      <c r="F42" s="160"/>
      <c r="G42" s="161"/>
      <c r="H42" s="16"/>
      <c r="I42" s="16"/>
      <c r="J42" s="52" t="str">
        <f>IF(Tabelle1!C21=Tabelle2!DP2,MATCH(Tabelle1!D21,_420_A_Millardet_et_de_Grasset,0),IF(Tabelle1!C21=Tabelle2!DQ2,MATCH(Tabelle1!D21,_1103_Paulsen,0),"Nicht gelistete Sorte/ Klon"))</f>
        <v>Nicht gelistete Sorte/ Klon</v>
      </c>
      <c r="K42" s="44" t="str">
        <f t="shared" si="5"/>
        <v>Nicht gelistete Sorte/ Klon</v>
      </c>
      <c r="L42" s="29"/>
      <c r="M42" s="159"/>
      <c r="N42" s="159"/>
      <c r="O42" s="160"/>
      <c r="P42" s="161"/>
      <c r="Q42" s="16"/>
      <c r="R42" s="16"/>
      <c r="S42" s="52" t="str">
        <f>IF(Tabelle1!C22=Tabelle2!DP2,MATCH(Tabelle1!D22,_420_A_Millardet_et_de_Grasset,0),IF(Tabelle1!C22=Tabelle2!DQ2,MATCH(Tabelle1!D22,_1103_Paulsen,0),"Nicht gelistete Sorte/ Klon"))</f>
        <v>Nicht gelistete Sorte/ Klon</v>
      </c>
      <c r="T42" s="44" t="str">
        <f t="shared" si="6"/>
        <v>Nicht gelistete Sorte/ Klon</v>
      </c>
      <c r="U42" s="29"/>
      <c r="V42" s="159"/>
      <c r="W42" s="159"/>
      <c r="X42" s="160"/>
      <c r="Y42" s="161"/>
      <c r="Z42" s="16"/>
      <c r="AA42" s="17"/>
    </row>
    <row r="43" spans="1:27" ht="13.5" thickBot="1">
      <c r="A43" s="21"/>
      <c r="B43" s="16"/>
      <c r="C43" s="16"/>
      <c r="D43" s="16"/>
      <c r="E43" s="16"/>
      <c r="H43" s="16"/>
      <c r="I43" s="16"/>
      <c r="J43" s="21"/>
      <c r="K43" s="16"/>
      <c r="L43" s="16"/>
      <c r="M43" s="16"/>
      <c r="N43" s="16"/>
      <c r="O43" s="31"/>
      <c r="P43" s="31"/>
      <c r="Q43" s="16"/>
      <c r="R43" s="16"/>
      <c r="S43" s="21"/>
      <c r="T43" s="16"/>
      <c r="U43" s="16"/>
      <c r="V43" s="16"/>
      <c r="W43" s="16"/>
      <c r="X43" s="31"/>
      <c r="Y43" s="31"/>
      <c r="Z43" s="16"/>
      <c r="AA43" s="17"/>
    </row>
    <row r="44" spans="1:27">
      <c r="A44" s="53" t="str">
        <f>IF(Tabelle1!H20=Tabelle2!DB2,MATCH(Tabelle1!I20,_5C,0),IF(Tabelle1!H20=Tabelle2!DC2,MATCH(Tabelle1!I20,_125AA,0),IF(Tabelle1!H20=Tabelle2!DD2,MATCH(Tabelle1!I20,_5BB,0),IF(Tabelle1!H20=Tabelle2!DE2,MATCH(Tabelle1!I20,_Binova,0),IF(Tabelle1!H20=Tabelle2!DF2,MATCH(Tabelle1!I20,_Börner,0),IF(Tabelle1!H20=Tabelle2!DG2,MATCH(Tabelle1!I20,_Cina,0),IF(Tabelle1!H20=Tabelle2!DH2,MATCH(Tabelle1!I20,_Rici,0),"Nicht gelistete Sorte/ Klon")))))))</f>
        <v>Nicht gelistete Sorte/ Klon</v>
      </c>
      <c r="B44" s="27" t="str">
        <f>IF(A44="Nicht gelistete Sorte/ Klon","Nicht gelistete Sorte/ Klon","")</f>
        <v>Nicht gelistete Sorte/ Klon</v>
      </c>
      <c r="C44" s="27"/>
      <c r="D44" s="167" t="str">
        <f>IF(B44="",MATCH(B44,B44:B46,0),IF(B45="",MATCH(B45,B44:B46,0),IF(B46="",MATCH(B46,B44:B46,0),"Nicht gelistete Sorte/ Klon")))</f>
        <v>Nicht gelistete Sorte/ Klon</v>
      </c>
      <c r="E44" s="167" t="str">
        <f>IF(D44="Nicht gelistete Sorte/ Klon","Nicht gelistete Sorte/ Klon","")</f>
        <v>Nicht gelistete Sorte/ Klon</v>
      </c>
      <c r="F44" s="153" t="b">
        <f>IF(E44="","",ISERROR(E44))</f>
        <v>0</v>
      </c>
      <c r="G44" s="155" t="str">
        <f>IF(F44=FALSE,"SNV","")</f>
        <v>SNV</v>
      </c>
      <c r="H44" s="16"/>
      <c r="I44" s="16"/>
      <c r="J44" s="53" t="str">
        <f>IF(Tabelle1!H21=Tabelle2!DB2,MATCH(Tabelle1!I21,_5C,0),IF(Tabelle1!H21=Tabelle2!DC2,MATCH(Tabelle1!I21,_125AA,0),IF(Tabelle1!H21=Tabelle2!DD2,MATCH(Tabelle1!I21,_5BB,0),IF(Tabelle1!H21=Tabelle2!DE2,MATCH(Tabelle1!I21,_Binova,0),IF(Tabelle1!H21=Tabelle2!DF2,MATCH(Tabelle1!I21,_Börner,0),IF(Tabelle1!H21=Tabelle2!DG2,MATCH(Tabelle1!I21,_Cina,0),IF(Tabelle1!H21=Tabelle2!DH2,MATCH(Tabelle1!I21,_Rici,0),"Nicht gelistete Sorte/ Klon")))))))</f>
        <v>Nicht gelistete Sorte/ Klon</v>
      </c>
      <c r="K44" s="27" t="str">
        <f>IF(J44="Nicht gelistete Sorte/ Klon","Nicht gelistete Sorte/ Klon","")</f>
        <v>Nicht gelistete Sorte/ Klon</v>
      </c>
      <c r="L44" s="27"/>
      <c r="M44" s="167" t="str">
        <f>IF(K44="",MATCH(K44,K44:K46,0),IF(K45="",MATCH(K45,K44:K46,0),IF(K46="",MATCH(K46,K44:K46,0),"Nicht gelistete Sorte/ Klon")))</f>
        <v>Nicht gelistete Sorte/ Klon</v>
      </c>
      <c r="N44" s="167" t="str">
        <f>IF(M44="Nicht gelistete Sorte/ Klon","Nicht gelistete Sorte/ Klon","")</f>
        <v>Nicht gelistete Sorte/ Klon</v>
      </c>
      <c r="O44" s="153" t="b">
        <f>IF(N44="","",ISERROR(N44))</f>
        <v>0</v>
      </c>
      <c r="P44" s="155" t="str">
        <f>IF(O44=FALSE,"SNV","")</f>
        <v>SNV</v>
      </c>
      <c r="Q44" s="16"/>
      <c r="R44" s="16"/>
      <c r="S44" s="53" t="str">
        <f>IF(Tabelle1!H22=Tabelle2!DB2,MATCH(Tabelle1!I22,_5C,0),IF(Tabelle1!H22=Tabelle2!DC2,MATCH(Tabelle1!I22,_125AA,0),IF(Tabelle1!H22=Tabelle2!DD2,MATCH(Tabelle1!I22,_5BB,0),IF(Tabelle1!H22=Tabelle2!DE2,MATCH(Tabelle1!I22,_Binova,0),IF(Tabelle1!H22=Tabelle2!DF2,MATCH(Tabelle1!I22,_Börner,0),IF(Tabelle1!H22=Tabelle2!DG2,MATCH(Tabelle1!I22,_Cina,0),IF(Tabelle1!H22=Tabelle2!DH2,MATCH(Tabelle1!I22,_Rici,0),"Nicht gelistete Sorte/ Klon")))))))</f>
        <v>Nicht gelistete Sorte/ Klon</v>
      </c>
      <c r="T44" s="27" t="str">
        <f>IF(S44="Nicht gelistete Sorte/ Klon","Nicht gelistete Sorte/ Klon","")</f>
        <v>Nicht gelistete Sorte/ Klon</v>
      </c>
      <c r="U44" s="27"/>
      <c r="V44" s="167" t="str">
        <f>IF(T44="",MATCH(T44,T44:T46,0),IF(T45="",MATCH(T45,T44:T46,0),IF(T46="",MATCH(T46,T44:T46,0),"Nicht gelistete Sorte/ Klon")))</f>
        <v>Nicht gelistete Sorte/ Klon</v>
      </c>
      <c r="W44" s="167" t="str">
        <f>IF(V44="Nicht gelistete Sorte/ Klon","Nicht gelistete Sorte/ Klon","")</f>
        <v>Nicht gelistete Sorte/ Klon</v>
      </c>
      <c r="X44" s="153" t="b">
        <f>IF(W44="","",ISERROR(W44))</f>
        <v>0</v>
      </c>
      <c r="Y44" s="155" t="str">
        <f>IF(X44=FALSE,"SNV","")</f>
        <v>SNV</v>
      </c>
      <c r="Z44" s="16"/>
      <c r="AA44" s="17"/>
    </row>
    <row r="45" spans="1:27">
      <c r="A45" s="51" t="str">
        <f>IF(Tabelle1!H20=Tabelle2!DI2,MATCH(Tabelle1!I20,_3309,0),IF(Tabelle1!H20=Tabelle2!DJ2,MATCH(Tabelle1!I20,_SO4,0),IF(Tabelle1!H20=Tabelle2!DK2,MATCH(Tabelle1!I20,_Sori,0),IF(Tabelle1!H20=Tabelle2!DL2,MATCH(Tabelle1!I20,_8B,0),IF(Tabelle1!H20=Tabelle2!DM2,MATCH(Tabelle1!I20,_101_14_Millardet_et_de_Grasset,0),IF(Tabelle1!H20=Tabelle2!DN2,MATCH(Tabelle1!I20,_110_Richter,0),IF(Tabelle1!H20=Tabelle2!DO2,MATCH(Tabelle1!I20,_161_49_Couderc,0),"Nicht gelistete Sorte/ Klon")))))))</f>
        <v>Nicht gelistete Sorte/ Klon</v>
      </c>
      <c r="B45" s="28" t="str">
        <f>IF(A45="Nicht gelistete Sorte/ Klon","Nicht gelistete Sorte/ Klon","")</f>
        <v>Nicht gelistete Sorte/ Klon</v>
      </c>
      <c r="C45" s="28"/>
      <c r="D45" s="167"/>
      <c r="E45" s="167"/>
      <c r="F45" s="153"/>
      <c r="G45" s="156"/>
      <c r="H45" s="16"/>
      <c r="I45" s="16"/>
      <c r="J45" s="51" t="str">
        <f>IF(Tabelle1!H21=Tabelle2!DI2,MATCH(Tabelle1!I21,_3309,0),IF(Tabelle1!H21=Tabelle2!DJ2,MATCH(Tabelle1!I21,_SO4,0),IF(Tabelle1!H21=Tabelle2!DK2,MATCH(Tabelle1!I21,_Sori,0),IF(Tabelle1!H21=Tabelle2!DL2,MATCH(Tabelle1!I21,_8B,0),IF(Tabelle1!H21=Tabelle2!DM2,MATCH(Tabelle1!I21,_101_14_Millardet_et_de_Grasset,0),IF(Tabelle1!H21=Tabelle2!DN2,MATCH(Tabelle1!I21,_110_Richter,0),IF(Tabelle1!H21=Tabelle2!DO2,MATCH(Tabelle1!I21,_161_49_Couderc,0),"Nicht gelistete Sorte/ Klon")))))))</f>
        <v>Nicht gelistete Sorte/ Klon</v>
      </c>
      <c r="K45" s="28" t="str">
        <f>IF(J45="Nicht gelistete Sorte/ Klon","Nicht gelistete Sorte/ Klon","")</f>
        <v>Nicht gelistete Sorte/ Klon</v>
      </c>
      <c r="L45" s="28"/>
      <c r="M45" s="167"/>
      <c r="N45" s="167"/>
      <c r="O45" s="153"/>
      <c r="P45" s="156"/>
      <c r="Q45" s="16"/>
      <c r="R45" s="16"/>
      <c r="S45" s="51" t="str">
        <f>IF(Tabelle1!H22=Tabelle2!DI2,MATCH(Tabelle1!I22,_3309,0),IF(Tabelle1!H22=Tabelle2!DJ2,MATCH(Tabelle1!I22,_SO4,0),IF(Tabelle1!H22=Tabelle2!DK2,MATCH(Tabelle1!I22,_Sori,0),IF(Tabelle1!H22=Tabelle2!DL2,MATCH(Tabelle1!I22,_8B,0),IF(Tabelle1!H22=Tabelle2!DM2,MATCH(Tabelle1!I22,_101_14_Millardet_et_de_Grasset,0),IF(Tabelle1!H22=Tabelle2!DN2,MATCH(Tabelle1!I22,_110_Richter,0),IF(Tabelle1!H22=Tabelle2!DO2,MATCH(Tabelle1!I22,_161_49_Couderc,0),"Nicht gelistete Sorte/ Klon")))))))</f>
        <v>Nicht gelistete Sorte/ Klon</v>
      </c>
      <c r="T45" s="28" t="str">
        <f>IF(S45="Nicht gelistete Sorte/ Klon","Nicht gelistete Sorte/ Klon","")</f>
        <v>Nicht gelistete Sorte/ Klon</v>
      </c>
      <c r="U45" s="28"/>
      <c r="V45" s="167"/>
      <c r="W45" s="167"/>
      <c r="X45" s="153"/>
      <c r="Y45" s="156"/>
      <c r="Z45" s="16"/>
      <c r="AA45" s="17"/>
    </row>
    <row r="46" spans="1:27" ht="13.5" thickBot="1">
      <c r="A46" s="56" t="str">
        <f>IF(Tabelle1!H20=Tabelle2!DP2,MATCH(Tabelle1!I20,_420_A_Millardet_et_de_Grasset,0),IF(Tabelle1!H20=Tabelle2!DQ2,MATCH(Tabelle1!I20,_1103_Paulsen,0),"Nicht gelistete Sorte/ Klon"))</f>
        <v>Nicht gelistete Sorte/ Klon</v>
      </c>
      <c r="B46" s="37" t="str">
        <f>IF(A46="Nicht gelistete Sorte/ Klon","Nicht gelistete Sorte/ Klon","")</f>
        <v>Nicht gelistete Sorte/ Klon</v>
      </c>
      <c r="C46" s="37"/>
      <c r="D46" s="168"/>
      <c r="E46" s="168"/>
      <c r="F46" s="154"/>
      <c r="G46" s="157"/>
      <c r="H46" s="19"/>
      <c r="I46" s="19"/>
      <c r="J46" s="56" t="str">
        <f>IF(Tabelle1!H21=Tabelle2!DP2,MATCH(Tabelle1!I21,_420_A_Millardet_et_de_Grasset,0),IF(Tabelle1!H21=Tabelle2!DQ2,MATCH(Tabelle1!I21,_1103_Paulsen,0),"Nicht gelistete Sorte/ Klon"))</f>
        <v>Nicht gelistete Sorte/ Klon</v>
      </c>
      <c r="K46" s="37" t="str">
        <f>IF(J46="Nicht gelistete Sorte/ Klon","Nicht gelistete Sorte/ Klon","")</f>
        <v>Nicht gelistete Sorte/ Klon</v>
      </c>
      <c r="L46" s="37"/>
      <c r="M46" s="168"/>
      <c r="N46" s="168"/>
      <c r="O46" s="154"/>
      <c r="P46" s="157"/>
      <c r="Q46" s="19"/>
      <c r="R46" s="19"/>
      <c r="S46" s="56" t="str">
        <f>IF(Tabelle1!H22=Tabelle2!DP2,MATCH(Tabelle1!I22,_420_A_Millardet_et_de_Grasset,0),IF(Tabelle1!H22=Tabelle2!DQ2,MATCH(Tabelle1!I22,_1103_Paulsen,0),"Nicht gelistete Sorte/ Klon"))</f>
        <v>Nicht gelistete Sorte/ Klon</v>
      </c>
      <c r="T46" s="37" t="str">
        <f>IF(S46="Nicht gelistete Sorte/ Klon","Nicht gelistete Sorte/ Klon","")</f>
        <v>Nicht gelistete Sorte/ Klon</v>
      </c>
      <c r="U46" s="37"/>
      <c r="V46" s="168"/>
      <c r="W46" s="168"/>
      <c r="X46" s="154"/>
      <c r="Y46" s="157"/>
      <c r="Z46" s="19"/>
      <c r="AA46" s="20"/>
    </row>
    <row r="47" spans="1:27" ht="13.5" thickBot="1">
      <c r="A47" s="162" t="s">
        <v>737</v>
      </c>
      <c r="B47" s="163"/>
      <c r="C47" s="163"/>
      <c r="D47" s="163"/>
      <c r="E47" s="163"/>
      <c r="F47" s="163"/>
      <c r="G47" s="163"/>
      <c r="H47" s="163"/>
      <c r="I47" s="163"/>
      <c r="J47" s="162" t="s">
        <v>738</v>
      </c>
      <c r="K47" s="163"/>
      <c r="L47" s="163"/>
      <c r="M47" s="163"/>
      <c r="N47" s="163"/>
      <c r="O47" s="163"/>
      <c r="P47" s="163"/>
      <c r="Q47" s="163"/>
      <c r="R47" s="163"/>
      <c r="S47" s="162" t="s">
        <v>739</v>
      </c>
      <c r="T47" s="163"/>
      <c r="U47" s="163"/>
      <c r="V47" s="163"/>
      <c r="W47" s="163"/>
      <c r="X47" s="163"/>
      <c r="Y47" s="163"/>
      <c r="Z47" s="163"/>
      <c r="AA47" s="164"/>
    </row>
    <row r="48" spans="1:27">
      <c r="A48" s="51" t="str">
        <f>IF(Tabelle1!C23=Tabelle2!A2,MATCH(Tabelle1!D23,Accent,0),IF(Tabelle1!C23=Tabelle2!B2,MATCH(Tabelle1!D23,Acolon,0),IF(Tabelle1!C23=Tabelle2!C2,MATCH(Tabelle1!D23,Albalonga,0),IF(Tabelle1!C23=Tabelle2!D2,MATCH(Tabelle1!D23,Allegro,0),IF(Tabelle1!C23=Tabelle2!E2,MATCH(Tabelle1!D23,Arnsburger,0),IF(Tabelle1!C23=Tabelle2!F2,MATCH(Tabelle1!D23,Auxerrois,0),IF(Tabelle1!C23=Tabelle2!G2,MATCH(Tabelle1!D23,Bacchus,0),"Nicht gelistete Sorte/ Klon")))))))</f>
        <v>Nicht gelistete Sorte/ Klon</v>
      </c>
      <c r="B48" s="39" t="str">
        <f t="shared" ref="B48:B65" si="7">IF(A48="Nicht gelistete Sorte/ Klon","Nicht gelistete Sorte/ Klon","")</f>
        <v>Nicht gelistete Sorte/ Klon</v>
      </c>
      <c r="C48" s="16"/>
      <c r="D48" s="158" t="str">
        <f>IF(B48="",MATCH(B48,B48:B53,0),IF(B49="",MATCH(B49,B48:B53,0),IF(B50="",MATCH(B50,B48:B53,0),IF(B51="",MATCH(B51,B48:B53,0),IF(B52="",MATCH(B52,B48:B53,0),IF(B53="",MATCH(B53,B48:B53,0),"Nicht gelistete Sorte/ Klon"))))))</f>
        <v>Nicht gelistete Sorte/ Klon</v>
      </c>
      <c r="E48" s="158" t="str">
        <f>IF(D48="Nicht gelistete Sorte/ Klon","Nicht gelistete Sorte/ Klon","")</f>
        <v>Nicht gelistete Sorte/ Klon</v>
      </c>
      <c r="F48" s="165" t="b">
        <f>IF(E48="","",ISERROR(E48))</f>
        <v>0</v>
      </c>
      <c r="G48" s="166" t="str">
        <f>IF(F48=FALSE,"Nicht gelistete Sorte/ Klon","")</f>
        <v>Nicht gelistete Sorte/ Klon</v>
      </c>
      <c r="H48" s="16"/>
      <c r="I48" s="16"/>
      <c r="J48" s="51" t="str">
        <f>IF(Tabelle1!C24=Tabelle2!A2,MATCH(Tabelle1!D24,Accent,0),IF(Tabelle1!C24=Tabelle2!B2,MATCH(Tabelle1!D24,Acolon,0),IF(Tabelle1!C24=Tabelle2!C2,MATCH(Tabelle1!D24,Albalonga,0),IF(Tabelle1!C24=Tabelle2!D2,MATCH(Tabelle1!D24,Allegro,0),IF(Tabelle1!C24=Tabelle2!E2,MATCH(Tabelle1!D24,Arnsburger,0),IF(Tabelle1!C24=Tabelle2!F2,MATCH(Tabelle1!D24,Auxerrois,0),IF(Tabelle1!C24=Tabelle2!G2,MATCH(Tabelle1!D24,Bacchus,0),"Nicht gelistete Sorte/ Klon")))))))</f>
        <v>Nicht gelistete Sorte/ Klon</v>
      </c>
      <c r="K48" s="39" t="str">
        <f t="shared" ref="K48:K65" si="8">IF(J48="Nicht gelistete Sorte/ Klon","Nicht gelistete Sorte/ Klon","")</f>
        <v>Nicht gelistete Sorte/ Klon</v>
      </c>
      <c r="L48" s="16"/>
      <c r="M48" s="158" t="str">
        <f>IF(K48="",MATCH(K48,K48:K53,0),IF(K49="",MATCH(K49,K48:K53,0),IF(K50="",MATCH(K50,K48:K53,0),IF(K51="",MATCH(K51,K48:K53,0),IF(K52="",MATCH(K52,K48:K53,0),IF(K53="",MATCH(K478,K48:K480,0),"Nicht gelistete Sorte/ Klon"))))))</f>
        <v>Nicht gelistete Sorte/ Klon</v>
      </c>
      <c r="N48" s="158" t="str">
        <f>IF(M48="Nicht gelistete Sorte/ Klon","Nicht gelistete Sorte/ Klon","")</f>
        <v>Nicht gelistete Sorte/ Klon</v>
      </c>
      <c r="O48" s="165" t="b">
        <f>IF(N48="","",ISERROR(N48))</f>
        <v>0</v>
      </c>
      <c r="P48" s="166" t="str">
        <f>IF(O48=FALSE,"Nicht gelistete Sorte/ Klon","")</f>
        <v>Nicht gelistete Sorte/ Klon</v>
      </c>
      <c r="Q48" s="16"/>
      <c r="R48" s="16"/>
      <c r="S48" s="51" t="str">
        <f>IF(Tabelle1!C25=Tabelle2!A2,MATCH(Tabelle1!D25,Accent,0),IF(Tabelle1!C25=Tabelle2!B2,MATCH(Tabelle1!D25,Acolon,0),IF(Tabelle1!C25=Tabelle2!C2,MATCH(Tabelle1!D25,Albalonga,0),IF(Tabelle1!C25=Tabelle2!D2,MATCH(Tabelle1!D25,Allegro,0),IF(Tabelle1!C25=Tabelle2!E2,MATCH(Tabelle1!D25,Arnsburger,0),IF(Tabelle1!C25=Tabelle2!F2,MATCH(Tabelle1!D25,Auxerrois,0),IF(Tabelle1!C25=Tabelle2!G2,MATCH(Tabelle1!D25,Bacchus,0),"Nicht gelistete Sorte/ Klon")))))))</f>
        <v>Nicht gelistete Sorte/ Klon</v>
      </c>
      <c r="T48" s="39" t="str">
        <f t="shared" ref="T48:T65" si="9">IF(S48="Nicht gelistete Sorte/ Klon","Nicht gelistete Sorte/ Klon","")</f>
        <v>Nicht gelistete Sorte/ Klon</v>
      </c>
      <c r="U48" s="16"/>
      <c r="V48" s="158" t="str">
        <f>IF(T48="",MATCH(T48,T48:T53,0),IF(T49="",MATCH(T49,T48:T53,0),IF(T50="",MATCH(T50,T48:T53,0),IF(T51="",MATCH(T51,T48:T53,0),IF(T52="",MATCH(T52,T48:T53,0),IF(T53="",MATCH(T53,T48:T53,0),"Nicht gelistete Sorte/ Klon"))))))</f>
        <v>Nicht gelistete Sorte/ Klon</v>
      </c>
      <c r="W48" s="158" t="str">
        <f>IF(V48="Nicht gelistete Sorte/ Klon","Nicht gelistete Sorte/ Klon","")</f>
        <v>Nicht gelistete Sorte/ Klon</v>
      </c>
      <c r="X48" s="165" t="b">
        <f>IF(W48="","",ISERROR(W48))</f>
        <v>0</v>
      </c>
      <c r="Y48" s="166" t="str">
        <f>IF(X48=FALSE,"Nicht gelistete Sorte/ Klon","")</f>
        <v>Nicht gelistete Sorte/ Klon</v>
      </c>
      <c r="Z48" s="16"/>
      <c r="AA48" s="17"/>
    </row>
    <row r="49" spans="1:27">
      <c r="A49" s="50" t="str">
        <f>IF(Tabelle1!C23=Tabelle2!H2,MATCH(Tabelle1!D23,Blauburger,0),IF(Tabelle1!C23=Tabelle2!I2,MATCH(Tabelle1!D23,Blauer_Frühburgunder,0),IF(Tabelle1!C23=Tabelle2!J2,MATCH(Tabelle1!D23,Blauer_Limberger,0),IF(Tabelle1!C23=Tabelle2!K2,MATCH(Tabelle1!D23,Blauer_Portugieser,0),IF(Tabelle1!C23=Tabelle2!L2,MATCH(Tabelle1!D23,Blauer_Silvaner,0),IF(Tabelle1!C23=Tabelle2!M2,MATCH(Tabelle1!D23,Blauer_Spätburgunder,0),IF(Tabelle1!C23=Tabelle2!N2,MATCH(Tabelle1!D23,Blauer_Trollinger,0),"Nicht gelistete Sorte/ Klon")))))))</f>
        <v>Nicht gelistete Sorte/ Klon</v>
      </c>
      <c r="B49" s="39" t="str">
        <f t="shared" si="7"/>
        <v>Nicht gelistete Sorte/ Klon</v>
      </c>
      <c r="C49" s="16"/>
      <c r="D49" s="159"/>
      <c r="E49" s="159"/>
      <c r="F49" s="160"/>
      <c r="G49" s="161"/>
      <c r="H49" s="16"/>
      <c r="I49" s="16"/>
      <c r="J49" s="50" t="str">
        <f>IF(Tabelle1!C24=Tabelle2!H2,MATCH(Tabelle1!D24,Blauburger,0),IF(Tabelle1!C24=Tabelle2!I2,MATCH(Tabelle1!D24,Blauer_Frühburgunder,0),IF(Tabelle1!C24=Tabelle2!J2,MATCH(Tabelle1!D24,Blauer_Limberger,0),IF(Tabelle1!C24=Tabelle2!K2,MATCH(Tabelle1!D24,Blauer_Portugieser,0),IF(Tabelle1!C24=Tabelle2!L2,MATCH(Tabelle1!D24,Blauer_Silvaner,0),IF(Tabelle1!C24=Tabelle2!M2,MATCH(Tabelle1!D24,Blauer_Spätburgunder,0),IF(Tabelle1!C24=Tabelle2!N2,MATCH(Tabelle1!D24,Blauer_Trollinger,0),"Nicht gelistete Sorte/ Klon")))))))</f>
        <v>Nicht gelistete Sorte/ Klon</v>
      </c>
      <c r="K49" s="39" t="str">
        <f t="shared" si="8"/>
        <v>Nicht gelistete Sorte/ Klon</v>
      </c>
      <c r="L49" s="16"/>
      <c r="M49" s="159"/>
      <c r="N49" s="159"/>
      <c r="O49" s="160"/>
      <c r="P49" s="161"/>
      <c r="Q49" s="16"/>
      <c r="R49" s="16"/>
      <c r="S49" s="50" t="str">
        <f>IF(Tabelle1!C25=Tabelle2!H2,MATCH(Tabelle1!D25,Blauburger,0),IF(Tabelle1!C25=Tabelle2!I2,MATCH(Tabelle1!D25,Blauer_Frühburgunder,0),IF(Tabelle1!C25=Tabelle2!J2,MATCH(Tabelle1!D25,Blauer_Limberger,0),IF(Tabelle1!C25=Tabelle2!K2,MATCH(Tabelle1!D25,Blauer_Portugieser,0),IF(Tabelle1!C25=Tabelle2!L2,MATCH(Tabelle1!D25,Blauer_Silvaner,0),IF(Tabelle1!C25=Tabelle2!M2,MATCH(Tabelle1!D25,Blauer_Spätburgunder,0),IF(Tabelle1!C25=Tabelle2!N2,MATCH(Tabelle1!D25,Blauer_Trollinger,0),"Nicht gelistete Sorte/ Klon")))))))</f>
        <v>Nicht gelistete Sorte/ Klon</v>
      </c>
      <c r="T49" s="39" t="str">
        <f t="shared" si="9"/>
        <v>Nicht gelistete Sorte/ Klon</v>
      </c>
      <c r="U49" s="16"/>
      <c r="V49" s="159"/>
      <c r="W49" s="159"/>
      <c r="X49" s="160"/>
      <c r="Y49" s="161"/>
      <c r="Z49" s="16"/>
      <c r="AA49" s="17"/>
    </row>
    <row r="50" spans="1:27">
      <c r="A50" s="51" t="str">
        <f>IF(Tabelle1!C23=Tabelle2!O2,MATCH(Tabelle1!D23,Blauer_Zweigelt,0),IF(Tabelle1!C23=Tabelle2!P2,MATCH(Tabelle1!D23,Bolero,0),IF(Tabelle1!C23=Tabelle2!Q2,MATCH(Tabelle1!D23,Bronner,0),IF(Tabelle1!C23=Tabelle2!R2,MATCH(Tabelle1!D23,Cabernet_Carbon,0),IF(Tabelle1!C23=Tabelle2!S2,MATCH(Tabelle1!D23,Cabernet_Carol,0),IF(Tabelle1!C23=Tabelle2!T2,MATCH(Tabelle1!D23,Cabernet_Cortis,0),IF(Tabelle1!C23=Tabelle2!U2,MATCH(Tabelle1!D23,Cabernet_Cubin,0),"Nicht gelistete Sorte/ Klon")))))))</f>
        <v>Nicht gelistete Sorte/ Klon</v>
      </c>
      <c r="B50" s="39" t="str">
        <f t="shared" si="7"/>
        <v>Nicht gelistete Sorte/ Klon</v>
      </c>
      <c r="C50" s="16"/>
      <c r="D50" s="159"/>
      <c r="E50" s="159"/>
      <c r="F50" s="160"/>
      <c r="G50" s="161"/>
      <c r="H50" s="16"/>
      <c r="I50" s="16"/>
      <c r="J50" s="51" t="str">
        <f>IF(Tabelle1!C24=Tabelle2!O2,MATCH(Tabelle1!D24,Blauer_Zweigelt,0),IF(Tabelle1!C24=Tabelle2!P2,MATCH(Tabelle1!D24,Bolero,0),IF(Tabelle1!C24=Tabelle2!Q2,MATCH(Tabelle1!D24,Bronner,0),IF(Tabelle1!C24=Tabelle2!R2,MATCH(Tabelle1!D24,Cabernet_Carbon,0),IF(Tabelle1!C24=Tabelle2!S2,MATCH(Tabelle1!D24,Cabernet_Carol,0),IF(Tabelle1!C24=Tabelle2!T2,MATCH(Tabelle1!D24,Cabernet_Cortis,0),IF(Tabelle1!C24=Tabelle2!U2,MATCH(Tabelle1!D24,Cabernet_Cubin,0),"Nicht gelistete Sorte/ Klon")))))))</f>
        <v>Nicht gelistete Sorte/ Klon</v>
      </c>
      <c r="K50" s="39" t="str">
        <f t="shared" si="8"/>
        <v>Nicht gelistete Sorte/ Klon</v>
      </c>
      <c r="L50" s="16"/>
      <c r="M50" s="159"/>
      <c r="N50" s="159"/>
      <c r="O50" s="160"/>
      <c r="P50" s="161"/>
      <c r="Q50" s="16"/>
      <c r="R50" s="16"/>
      <c r="S50" s="51" t="str">
        <f>IF(Tabelle1!C25=Tabelle2!O2,MATCH(Tabelle1!D25,Blauer_Zweigelt,0),IF(Tabelle1!C25=Tabelle2!P2,MATCH(Tabelle1!D25,Bolero,0),IF(Tabelle1!C25=Tabelle2!Q2,MATCH(Tabelle1!D25,Bronner,0),IF(Tabelle1!C25=Tabelle2!R2,MATCH(Tabelle1!D25,Cabernet_Carbon,0),IF(Tabelle1!C25=Tabelle2!S2,MATCH(Tabelle1!D25,Cabernet_Carol,0),IF(Tabelle1!C25=Tabelle2!T2,MATCH(Tabelle1!D25,Cabernet_Cortis,0),IF(Tabelle1!C25=Tabelle2!U2,MATCH(Tabelle1!D25,Cabernet_Cubin,0),"Nicht gelistete Sorte/ Klon")))))))</f>
        <v>Nicht gelistete Sorte/ Klon</v>
      </c>
      <c r="T50" s="39" t="str">
        <f t="shared" si="9"/>
        <v>Nicht gelistete Sorte/ Klon</v>
      </c>
      <c r="U50" s="16"/>
      <c r="V50" s="159"/>
      <c r="W50" s="159"/>
      <c r="X50" s="160"/>
      <c r="Y50" s="161"/>
      <c r="Z50" s="16"/>
      <c r="AA50" s="17"/>
    </row>
    <row r="51" spans="1:27">
      <c r="A51" s="51" t="str">
        <f>IF(Tabelle1!C23=Tabelle2!V2,MATCH(Tabelle1!D23,Cabernet_Dorio,0),IF(Tabelle1!C23=Tabelle2!W2,MATCH(Tabelle1!D23,Cabernet_Dorsa,0),IF(Tabelle1!C23=Tabelle2!X2,MATCH(Tabelle1!D23,Cabernet_Franc,0),IF(Tabelle1!C23=Tabelle2!Y2,MATCH(Tabelle1!D23,Cabernet_Mitos,0),IF(Tabelle1!C23=Tabelle2!Z2,MATCH(Tabelle1!D23,Cabernet_Sauvignon,0),IF(Tabelle1!C23=Tabelle2!AA2,MATCH(Tabelle1!D23,Calandro,0),IF(Tabelle1!C23=Tabelle2!AB2,MATCH(Tabelle1!D23,Chardonnay,0),"Nicht gelistete Sorte/ Klon")))))))</f>
        <v>Nicht gelistete Sorte/ Klon</v>
      </c>
      <c r="B51" s="42" t="str">
        <f t="shared" si="7"/>
        <v>Nicht gelistete Sorte/ Klon</v>
      </c>
      <c r="C51" s="16"/>
      <c r="D51" s="159"/>
      <c r="E51" s="159"/>
      <c r="F51" s="160"/>
      <c r="G51" s="161"/>
      <c r="H51" s="16"/>
      <c r="I51" s="16"/>
      <c r="J51" s="51" t="str">
        <f>IF(Tabelle1!C24=Tabelle2!V2,MATCH(Tabelle1!D24,Cabernet_Dorio,0),IF(Tabelle1!C24=Tabelle2!W2,MATCH(Tabelle1!D24,Cabernet_Dorsa,0),IF(Tabelle1!C24=Tabelle2!X2,MATCH(Tabelle1!D24,Cabernet_Franc,0),IF(Tabelle1!C24=Tabelle2!Y2,MATCH(Tabelle1!D24,Cabernet_Mitos,0),IF(Tabelle1!C24=Tabelle2!Z2,MATCH(Tabelle1!D24,Cabernet_Sauvignon,0),IF(Tabelle1!C24=Tabelle2!AA2,MATCH(Tabelle1!D24,Calandro,0),IF(Tabelle1!C24=Tabelle2!AB2,MATCH(Tabelle1!D24,Chardonnay,0),"Nicht gelistete Sorte/ Klon")))))))</f>
        <v>Nicht gelistete Sorte/ Klon</v>
      </c>
      <c r="K51" s="42" t="str">
        <f t="shared" si="8"/>
        <v>Nicht gelistete Sorte/ Klon</v>
      </c>
      <c r="L51" s="16"/>
      <c r="M51" s="159"/>
      <c r="N51" s="159"/>
      <c r="O51" s="160"/>
      <c r="P51" s="161"/>
      <c r="Q51" s="16"/>
      <c r="R51" s="16"/>
      <c r="S51" s="51" t="str">
        <f>IF(Tabelle1!C25=Tabelle2!V2,MATCH(Tabelle1!D25,Cabernet_Dorio,0),IF(Tabelle1!C25=Tabelle2!W2,MATCH(Tabelle1!D25,Cabernet_Dorsa,0),IF(Tabelle1!C25=Tabelle2!X2,MATCH(Tabelle1!D25,Cabernet_Franc,0),IF(Tabelle1!C25=Tabelle2!Y2,MATCH(Tabelle1!D25,Cabernet_Mitos,0),IF(Tabelle1!C25=Tabelle2!Z2,MATCH(Tabelle1!D25,Cabernet_Sauvignon,0),IF(Tabelle1!C25=Tabelle2!AA2,MATCH(Tabelle1!D25,Calandro,0),IF(Tabelle1!C25=Tabelle2!AB2,MATCH(Tabelle1!D25,Chardonnay,0),"Nicht gelistete Sorte/ Klon")))))))</f>
        <v>Nicht gelistete Sorte/ Klon</v>
      </c>
      <c r="T51" s="42" t="str">
        <f t="shared" si="9"/>
        <v>Nicht gelistete Sorte/ Klon</v>
      </c>
      <c r="U51" s="16"/>
      <c r="V51" s="159"/>
      <c r="W51" s="159"/>
      <c r="X51" s="160"/>
      <c r="Y51" s="161"/>
      <c r="Z51" s="16"/>
      <c r="AA51" s="17"/>
    </row>
    <row r="52" spans="1:27">
      <c r="A52" s="51" t="str">
        <f>IF(Tabelle1!C23=Tabelle2!AC2,MATCH(Tabelle1!D23,Dakapo,0),IF(Tabelle1!C23=Tabelle2!AD2,MATCH(Tabelle1!D23,Deckrot,0),IF(Tabelle1!C23=Tabelle2!AE2,MATCH(Tabelle1!D23,Domina,0),IF(Tabelle1!C23=Tabelle2!AF2,MATCH(Tabelle1!D23,Dornfelder,0),IF(Tabelle1!C23=Tabelle2!AG2,MATCH(Tabelle1!D23,Dunkelfelder,0),IF(Tabelle1!C23=Tabelle2!AH2,MATCH(Tabelle1!D23,Ehrenbreitsteiner,0),IF(Tabelle1!C23=Tabelle2!AI2,MATCH(Tabelle1!D23,Ehrenfelser,0),"Nicht gelistete Sorte/ Klon")))))))</f>
        <v>Nicht gelistete Sorte/ Klon</v>
      </c>
      <c r="B52" s="39" t="str">
        <f t="shared" si="7"/>
        <v>Nicht gelistete Sorte/ Klon</v>
      </c>
      <c r="C52" s="16"/>
      <c r="D52" s="159"/>
      <c r="E52" s="159"/>
      <c r="F52" s="160"/>
      <c r="G52" s="161"/>
      <c r="H52" s="16"/>
      <c r="I52" s="16"/>
      <c r="J52" s="51" t="str">
        <f>IF(Tabelle1!C24=Tabelle2!AC2,MATCH(Tabelle1!D24,Dakapo,0),IF(Tabelle1!C24=Tabelle2!AD2,MATCH(Tabelle1!D24,Deckrot,0),IF(Tabelle1!C24=Tabelle2!AE2,MATCH(Tabelle1!D24,Domina,0),IF(Tabelle1!C24=Tabelle2!AF2,MATCH(Tabelle1!D24,Dornfelder,0),IF(Tabelle1!C24=Tabelle2!AG2,MATCH(Tabelle1!D24,Dunkelfelder,0),IF(Tabelle1!C24=Tabelle2!AH2,MATCH(Tabelle1!D24,Ehrenbreitsteiner,0),IF(Tabelle1!C24=Tabelle2!AI2,MATCH(Tabelle1!D24,Ehrenfelser,0),"Nicht gelistete Sorte/ Klon")))))))</f>
        <v>Nicht gelistete Sorte/ Klon</v>
      </c>
      <c r="K52" s="39" t="str">
        <f t="shared" si="8"/>
        <v>Nicht gelistete Sorte/ Klon</v>
      </c>
      <c r="L52" s="16"/>
      <c r="M52" s="159"/>
      <c r="N52" s="159"/>
      <c r="O52" s="160"/>
      <c r="P52" s="161"/>
      <c r="Q52" s="16"/>
      <c r="R52" s="16"/>
      <c r="S52" s="51" t="str">
        <f>IF(Tabelle1!C25=Tabelle2!AC2,MATCH(Tabelle1!D25,Dakapo,0),IF(Tabelle1!C25=Tabelle2!AD2,MATCH(Tabelle1!D25,Deckrot,0),IF(Tabelle1!C25=Tabelle2!AE2,MATCH(Tabelle1!D25,Domina,0),IF(Tabelle1!C25=Tabelle2!AF2,MATCH(Tabelle1!D25,Dornfelder,0),IF(Tabelle1!C25=Tabelle2!AG2,MATCH(Tabelle1!D25,Dunkelfelder,0),IF(Tabelle1!C25=Tabelle2!AH2,MATCH(Tabelle1!D25,Ehrenbreitsteiner,0),IF(Tabelle1!C25=Tabelle2!AI2,MATCH(Tabelle1!D25,Ehrenfelser,0),"Nicht gelistete Sorte/ Klon")))))))</f>
        <v>Nicht gelistete Sorte/ Klon</v>
      </c>
      <c r="T52" s="39" t="str">
        <f t="shared" si="9"/>
        <v>Nicht gelistete Sorte/ Klon</v>
      </c>
      <c r="U52" s="16"/>
      <c r="V52" s="159"/>
      <c r="W52" s="159"/>
      <c r="X52" s="160"/>
      <c r="Y52" s="161"/>
      <c r="Z52" s="16"/>
      <c r="AA52" s="17"/>
    </row>
    <row r="53" spans="1:27">
      <c r="A53" s="52" t="str">
        <f>IF(Tabelle1!C23=Tabelle2!AJ2,MATCH(Tabelle1!D23,Faberrebe,0),IF(Tabelle1!C23=Tabelle2!AK2,MATCH(Tabelle1!D23,Findling,0),IF(Tabelle1!C23=Tabelle2!AL2,MATCH(Tabelle1!D23,Freisamer,0),IF(Tabelle1!C23=Tabelle2!AM2,MATCH(Tabelle1!D23,Früher_roter_Malvasier,0),IF(Tabelle1!C23=Tabelle2!AN2,MATCH(Tabelle1!D23,Gelber_Muskateller,0),IF(Tabelle1!C23=Tabelle2!AO2,MATCH(Tabelle1!D23,Goldriesling,0),IF(Tabelle1!C23=Tabelle2!AP2,MATCH(Tabelle1!D23,Grüner_Silvaner,0),"Nicht gelistete Sorte/ Klon")))))))</f>
        <v>Nicht gelistete Sorte/ Klon</v>
      </c>
      <c r="B53" s="44" t="str">
        <f t="shared" si="7"/>
        <v>Nicht gelistete Sorte/ Klon</v>
      </c>
      <c r="C53" s="29"/>
      <c r="D53" s="159"/>
      <c r="E53" s="159"/>
      <c r="F53" s="160"/>
      <c r="G53" s="161"/>
      <c r="H53" s="16"/>
      <c r="I53" s="16"/>
      <c r="J53" s="52" t="str">
        <f>IF(Tabelle1!C24=Tabelle2!AJ2,MATCH(Tabelle1!D24,Faberrebe,0),IF(Tabelle1!C24=Tabelle2!AK2,MATCH(Tabelle1!D24,Findling,0),IF(Tabelle1!C24=Tabelle2!AL2,MATCH(Tabelle1!D24,Freisamer,0),IF(Tabelle1!C24=Tabelle2!AM2,MATCH(Tabelle1!D24,Früher_roter_Malvasier,0),IF(Tabelle1!C24=Tabelle2!AN2,MATCH(Tabelle1!D24,Gelber_Muskateller,0),IF(Tabelle1!C24=Tabelle2!AO2,MATCH(Tabelle1!D24,Goldriesling,0),IF(Tabelle1!C24=Tabelle2!AP2,MATCH(Tabelle1!D24,Grüner_Silvaner,0),"Nicht gelistete Sorte/ Klon")))))))</f>
        <v>Nicht gelistete Sorte/ Klon</v>
      </c>
      <c r="K53" s="44" t="str">
        <f t="shared" si="8"/>
        <v>Nicht gelistete Sorte/ Klon</v>
      </c>
      <c r="L53" s="29"/>
      <c r="M53" s="159"/>
      <c r="N53" s="159"/>
      <c r="O53" s="160"/>
      <c r="P53" s="161"/>
      <c r="Q53" s="16"/>
      <c r="R53" s="16"/>
      <c r="S53" s="52" t="str">
        <f>IF(Tabelle1!C25=Tabelle2!AJ2,MATCH(Tabelle1!D25,Faberrebe,0),IF(Tabelle1!C25=Tabelle2!AK2,MATCH(Tabelle1!D25,Findling,0),IF(Tabelle1!C25=Tabelle2!AL2,MATCH(Tabelle1!D25,Freisamer,0),IF(Tabelle1!C25=Tabelle2!AM2,MATCH(Tabelle1!D25,Früher_roter_Malvasier,0),IF(Tabelle1!C25=Tabelle2!AN2,MATCH(Tabelle1!D25,Gelber_Muskateller,0),IF(Tabelle1!C25=Tabelle2!AO2,MATCH(Tabelle1!D25,Goldriesling,0),IF(Tabelle1!C25=Tabelle2!AP2,MATCH(Tabelle1!D25,Grüner_Silvaner,0),"Nicht gelistete Sorte/ Klon")))))))</f>
        <v>Nicht gelistete Sorte/ Klon</v>
      </c>
      <c r="T53" s="44" t="str">
        <f t="shared" si="9"/>
        <v>Nicht gelistete Sorte/ Klon</v>
      </c>
      <c r="U53" s="29"/>
      <c r="V53" s="159"/>
      <c r="W53" s="159"/>
      <c r="X53" s="160"/>
      <c r="Y53" s="161"/>
      <c r="Z53" s="16"/>
      <c r="AA53" s="17"/>
    </row>
    <row r="54" spans="1:27">
      <c r="A54" s="53" t="str">
        <f>IF(Tabelle1!C23=Tabelle2!AQ2,MATCH(Tabelle1!D23,Hegel,0),IF(Tabelle1!C23=Tabelle2!AR2,MATCH(Tabelle1!D23,Helfensteiner,0),IF(Tabelle1!C23=Tabelle2!AS2,MATCH(Tabelle1!D23,Helios,0),IF(Tabelle1!C23=Tabelle2!AT2,MATCH(Tabelle1!D23,Heroldrebe,0),IF(Tabelle1!C23=Tabelle2!AU2,MATCH(Tabelle1!D23,Hibernal,0),IF(Tabelle1!C23=Tabelle2!AV2,MATCH(Tabelle1!D23,Hölder,0),IF(Tabelle1!C23=Tabelle2!AW2,MATCH(Tabelle1!D23,Huxelrebe,0),"Nicht gelistete Sorte/ Klon")))))))</f>
        <v>Nicht gelistete Sorte/ Klon</v>
      </c>
      <c r="B54" s="46" t="str">
        <f t="shared" si="7"/>
        <v>Nicht gelistete Sorte/ Klon</v>
      </c>
      <c r="C54" s="16"/>
      <c r="D54" s="158" t="str">
        <f>IF(B54="",MATCH(B54,B54:B59,0),IF(B55="",MATCH(B55,B54:B59,0),IF(B56="",MATCH(B56,B54:B59,0),IF(B57="",MATCH(B57,B54:B59,0),IF(B58="",MATCH(B58,B54:B59,0),IF(B59="",MATCH(B59,B54:B59,0),"Nicht gelistete Sorte/ Klon"))))))</f>
        <v>Nicht gelistete Sorte/ Klon</v>
      </c>
      <c r="E54" s="159" t="str">
        <f>IF(D54="Nicht gelistete Sorte/ Klon","Nicht gelistete Sorte/ Klon","")</f>
        <v>Nicht gelistete Sorte/ Klon</v>
      </c>
      <c r="F54" s="160" t="b">
        <f>IF(E54="","",ISERROR(E54))</f>
        <v>0</v>
      </c>
      <c r="G54" s="161" t="str">
        <f>IF(F54=FALSE,"Nicht gelistete Sorte/ Klon","")</f>
        <v>Nicht gelistete Sorte/ Klon</v>
      </c>
      <c r="H54" s="16"/>
      <c r="I54" s="16"/>
      <c r="J54" s="53" t="str">
        <f>IF(Tabelle1!C24=Tabelle2!AQ2,MATCH(Tabelle1!D24,Hegel,0),IF(Tabelle1!C24=Tabelle2!AR2,MATCH(Tabelle1!D24,Helfensteiner,0),IF(Tabelle1!C24=Tabelle2!AS2,MATCH(Tabelle1!D24,Helios,0),IF(Tabelle1!C24=Tabelle2!AT2,MATCH(Tabelle1!D24,Heroldrebe,0),IF(Tabelle1!C24=Tabelle2!AU2,MATCH(Tabelle1!D24,Hibernal,0),IF(Tabelle1!C24=Tabelle2!AV2,MATCH(Tabelle1!D24,Hölder,0),IF(Tabelle1!C24=Tabelle2!AW2,MATCH(Tabelle1!D24,Huxelrebe,0),"Nicht gelistete Sorte/ Klon")))))))</f>
        <v>Nicht gelistete Sorte/ Klon</v>
      </c>
      <c r="K54" s="46" t="str">
        <f t="shared" si="8"/>
        <v>Nicht gelistete Sorte/ Klon</v>
      </c>
      <c r="L54" s="16"/>
      <c r="M54" s="158" t="str">
        <f>IF(K54="",MATCH(K54,K54:K59,0),IF(K55="",MATCH(K55,K54:K59,0),IF(K56="",MATCH(K56,K54:K59,0),IF(K57="",MATCH(K57,K54:K59,0),IF(K58="",MATCH(K58,K54:K59,0),IF(K59="",MATCH(K484,K54:K486,0),"Nicht gelistete Sorte/ Klon"))))))</f>
        <v>Nicht gelistete Sorte/ Klon</v>
      </c>
      <c r="N54" s="159" t="str">
        <f>IF(M54="Nicht gelistete Sorte/ Klon","Nicht gelistete Sorte/ Klon","")</f>
        <v>Nicht gelistete Sorte/ Klon</v>
      </c>
      <c r="O54" s="160" t="b">
        <f>IF(N54="","",ISERROR(N54))</f>
        <v>0</v>
      </c>
      <c r="P54" s="161" t="str">
        <f>IF(O54=FALSE,"Nicht gelistete Sorte/ Klon","")</f>
        <v>Nicht gelistete Sorte/ Klon</v>
      </c>
      <c r="Q54" s="16"/>
      <c r="R54" s="16"/>
      <c r="S54" s="53" t="str">
        <f>IF(Tabelle1!C25=Tabelle2!AQ2,MATCH(Tabelle1!D25,Hegel,0),IF(Tabelle1!C25=Tabelle2!AR2,MATCH(Tabelle1!D25,Helfensteiner,0),IF(Tabelle1!C25=Tabelle2!AS2,MATCH(Tabelle1!D25,Helios,0),IF(Tabelle1!C25=Tabelle2!AT2,MATCH(Tabelle1!D25,Heroldrebe,0),IF(Tabelle1!C25=Tabelle2!AU2,MATCH(Tabelle1!D25,Hibernal,0),IF(Tabelle1!C25=Tabelle2!AV2,MATCH(Tabelle1!D25,Hölder,0),IF(Tabelle1!C25=Tabelle2!AW2,MATCH(Tabelle1!D25,Huxelrebe,0),"Nicht gelistete Sorte/ Klon")))))))</f>
        <v>Nicht gelistete Sorte/ Klon</v>
      </c>
      <c r="T54" s="46" t="str">
        <f t="shared" si="9"/>
        <v>Nicht gelistete Sorte/ Klon</v>
      </c>
      <c r="U54" s="16"/>
      <c r="V54" s="158" t="str">
        <f>IF(T54="",MATCH(T54,T54:T59,0),IF(T55="",MATCH(T55,T54:T59,0),IF(T56="",MATCH(T56,T54:T59,0),IF(T57="",MATCH(T57,T54:T59,0),IF(T58="",MATCH(T58,T54:T59,0),IF(T59="",MATCH(T59,T54:T59,0),"Nicht gelistete Sorte/ Klon"))))))</f>
        <v>Nicht gelistete Sorte/ Klon</v>
      </c>
      <c r="W54" s="159" t="str">
        <f>IF(V54="Nicht gelistete Sorte/ Klon","Nicht gelistete Sorte/ Klon","")</f>
        <v>Nicht gelistete Sorte/ Klon</v>
      </c>
      <c r="X54" s="160" t="b">
        <f>IF(W54="","",ISERROR(W54))</f>
        <v>0</v>
      </c>
      <c r="Y54" s="161" t="str">
        <f>IF(X54=FALSE,"Nicht gelistete Sorte/ Klon","")</f>
        <v>Nicht gelistete Sorte/ Klon</v>
      </c>
      <c r="Z54" s="16"/>
      <c r="AA54" s="17"/>
    </row>
    <row r="55" spans="1:27" ht="13.5" thickBot="1">
      <c r="A55" s="51" t="str">
        <f>IF(Tabelle1!C23=Tabelle2!AX2,MATCH(Tabelle1!D23,Johanniter,0),IF(Tabelle1!C23=Tabelle2!AY2,MATCH(Tabelle1!D23,Juwel,0),IF(Tabelle1!C23=Tabelle2!AZ2,MATCH(Tabelle1!D23,Kanzler,0),IF(Tabelle1!C23=Tabelle2!BA2,MATCH(Tabelle1!D23,Kerner,0),IF(Tabelle1!C23=Tabelle2!BB2,MATCH(Tabelle1!D23,Kernling,0),IF(Tabelle1!C23=Tabelle2!BC2,MATCH(Tabelle1!D23,Mariensteiner,0),IF(Tabelle1!C23=Tabelle2!BD2,MATCH(Tabelle1!D23,Merlot,0),"Nicht gelistete Sorte/ Klon")))))))</f>
        <v>Nicht gelistete Sorte/ Klon</v>
      </c>
      <c r="B55" s="39" t="str">
        <f t="shared" si="7"/>
        <v>Nicht gelistete Sorte/ Klon</v>
      </c>
      <c r="C55" s="16"/>
      <c r="D55" s="159"/>
      <c r="E55" s="159"/>
      <c r="F55" s="160"/>
      <c r="G55" s="161"/>
      <c r="H55" s="16"/>
      <c r="I55" s="16"/>
      <c r="J55" s="51" t="str">
        <f>IF(Tabelle1!C24=Tabelle2!AX2,MATCH(Tabelle1!D24,Johanniter,0),IF(Tabelle1!C24=Tabelle2!AY2,MATCH(Tabelle1!D24,Juwel,0),IF(Tabelle1!C24=Tabelle2!AZ2,MATCH(Tabelle1!D24,Kanzler,0),IF(Tabelle1!C24=Tabelle2!BA2,MATCH(Tabelle1!D24,Kerner,0),IF(Tabelle1!C24=Tabelle2!BB2,MATCH(Tabelle1!D24,Kernling,0),IF(Tabelle1!C24=Tabelle2!BC2,MATCH(Tabelle1!D24,Mariensteiner,0),IF(Tabelle1!C24=Tabelle2!BD2,MATCH(Tabelle1!D24,Merlot,0),"Nicht gelistete Sorte/ Klon")))))))</f>
        <v>Nicht gelistete Sorte/ Klon</v>
      </c>
      <c r="K55" s="39" t="str">
        <f t="shared" si="8"/>
        <v>Nicht gelistete Sorte/ Klon</v>
      </c>
      <c r="L55" s="16"/>
      <c r="M55" s="159"/>
      <c r="N55" s="159"/>
      <c r="O55" s="160"/>
      <c r="P55" s="161"/>
      <c r="Q55" s="16"/>
      <c r="R55" s="16"/>
      <c r="S55" s="51" t="str">
        <f>IF(Tabelle1!C25=Tabelle2!AX2,MATCH(Tabelle1!D25,Johanniter,0),IF(Tabelle1!C25=Tabelle2!AY2,MATCH(Tabelle1!D25,Juwel,0),IF(Tabelle1!C25=Tabelle2!AZ2,MATCH(Tabelle1!D25,Kanzler,0),IF(Tabelle1!C25=Tabelle2!BA2,MATCH(Tabelle1!D25,Kerner,0),IF(Tabelle1!C25=Tabelle2!BB2,MATCH(Tabelle1!D25,Kernling,0),IF(Tabelle1!C25=Tabelle2!BC2,MATCH(Tabelle1!D25,Mariensteiner,0),IF(Tabelle1!C25=Tabelle2!BD2,MATCH(Tabelle1!D25,Merlot,0),"Nicht gelistete Sorte/ Klon")))))))</f>
        <v>Nicht gelistete Sorte/ Klon</v>
      </c>
      <c r="T55" s="39" t="str">
        <f t="shared" si="9"/>
        <v>Nicht gelistete Sorte/ Klon</v>
      </c>
      <c r="U55" s="16"/>
      <c r="V55" s="159"/>
      <c r="W55" s="159"/>
      <c r="X55" s="160"/>
      <c r="Y55" s="161"/>
      <c r="Z55" s="16"/>
      <c r="AA55" s="17"/>
    </row>
    <row r="56" spans="1:27" ht="13.5" thickBot="1">
      <c r="A56" s="51" t="str">
        <f>IF(Tabelle1!C23=Tabelle2!BE2,MATCH(Tabelle1!D23,Merzling,0),IF(Tabelle1!C23=Tabelle2!BF2,MATCH(Tabelle1!D23,Monarch,0),IF(Tabelle1!C23=Tabelle2!BG2,MATCH(Tabelle1!D23,Morio_Muskat,0),IF(Tabelle1!C23=Tabelle2!BH2,MATCH(Tabelle1!D23,Muskat_Ottonel,0),IF(Tabelle1!C23=Tabelle2!BI2,MATCH(Tabelle1!D23,Muskat_Trollinger,0),IF(Tabelle1!C23=Tabelle2!BJ2,MATCH(Tabelle1!D23,Müller_Thurgau,0),IF(Tabelle1!C23=Tabelle2!BK2,MATCH(Tabelle1!D23,Müllerrebe,0),"Nicht gelistete Sorte/ Klon")))))))</f>
        <v>Nicht gelistete Sorte/ Klon</v>
      </c>
      <c r="B56" s="39" t="str">
        <f t="shared" si="7"/>
        <v>Nicht gelistete Sorte/ Klon</v>
      </c>
      <c r="C56" s="16"/>
      <c r="D56" s="159"/>
      <c r="E56" s="159"/>
      <c r="F56" s="160"/>
      <c r="G56" s="161"/>
      <c r="H56" s="16"/>
      <c r="I56" s="47" t="str">
        <f>IF(G48="","",IF(G54="","",IF(G60="","","SNV")))</f>
        <v>SNV</v>
      </c>
      <c r="J56" s="51" t="str">
        <f>IF(Tabelle1!C24=Tabelle2!BE2,MATCH(Tabelle1!D24,Merzling,0),IF(Tabelle1!C24=Tabelle2!BF2,MATCH(Tabelle1!D24,Monarch,0),IF(Tabelle1!C24=Tabelle2!BG2,MATCH(Tabelle1!D24,Morio_Muskat,0),IF(Tabelle1!C24=Tabelle2!BH2,MATCH(Tabelle1!D24,Muskat_Ottonel,0),IF(Tabelle1!C24=Tabelle2!BI2,MATCH(Tabelle1!D24,Muskat_Trollinger,0),IF(Tabelle1!C24=Tabelle2!BJ2,MATCH(Tabelle1!D24,Müller_Thurgau,0),IF(Tabelle1!C24=Tabelle2!BK2,MATCH(Tabelle1!D24,Müllerrebe,0),"Nicht gelistete Sorte/ Klon")))))))</f>
        <v>Nicht gelistete Sorte/ Klon</v>
      </c>
      <c r="K56" s="39" t="str">
        <f t="shared" si="8"/>
        <v>Nicht gelistete Sorte/ Klon</v>
      </c>
      <c r="L56" s="16"/>
      <c r="M56" s="159"/>
      <c r="N56" s="159"/>
      <c r="O56" s="160"/>
      <c r="P56" s="161"/>
      <c r="Q56" s="16"/>
      <c r="R56" s="47" t="str">
        <f>IF(P48="","",IF(P54="","",IF(P60="","","SNV")))</f>
        <v>SNV</v>
      </c>
      <c r="S56" s="51" t="str">
        <f>IF(Tabelle1!C25=Tabelle2!BE2,MATCH(Tabelle1!D25,Merzling,0),IF(Tabelle1!C25=Tabelle2!BF2,MATCH(Tabelle1!D25,Monarch,0),IF(Tabelle1!C25=Tabelle2!BG2,MATCH(Tabelle1!D25,Morio_Muskat,0),IF(Tabelle1!C25=Tabelle2!BH2,MATCH(Tabelle1!D25,Muskat_Ottonel,0),IF(Tabelle1!C25=Tabelle2!BI2,MATCH(Tabelle1!D25,Muskat_Trollinger,0),IF(Tabelle1!C25=Tabelle2!BJ2,MATCH(Tabelle1!D25,Müller_Thurgau,0),IF(Tabelle1!C25=Tabelle2!BK2,MATCH(Tabelle1!D25,Müllerrebe,0),"Nicht gelistete Sorte/ Klon")))))))</f>
        <v>Nicht gelistete Sorte/ Klon</v>
      </c>
      <c r="T56" s="39" t="str">
        <f t="shared" si="9"/>
        <v>Nicht gelistete Sorte/ Klon</v>
      </c>
      <c r="U56" s="16"/>
      <c r="V56" s="159"/>
      <c r="W56" s="159"/>
      <c r="X56" s="160"/>
      <c r="Y56" s="161"/>
      <c r="Z56" s="16"/>
      <c r="AA56" s="24" t="str">
        <f>IF(Y48="","",IF(Y54="","",IF(Y60="","","SNV")))</f>
        <v>SNV</v>
      </c>
    </row>
    <row r="57" spans="1:27">
      <c r="A57" s="51" t="str">
        <f>IF(Tabelle1!C23=Tabelle2!BL2,MATCH(Tabelle1!D23,Neronet,0),IF(Tabelle1!C23=Tabelle2!BM2,MATCH(Tabelle1!D23,Nobling,0),IF(Tabelle1!C23=Tabelle2!BN2,MATCH(Tabelle1!D23,Optima,0),IF(Tabelle1!C23=Tabelle2!BO2,MATCH(Tabelle1!D23,Orion,0),IF(Tabelle1!C23=Tabelle2!BP2,MATCH(Tabelle1!D23,Ortega,0),IF(Tabelle1!C23=Tabelle2!BQ2,MATCH(Tabelle1!D23,Osteiner,0),IF(Tabelle1!C23=Tabelle2!BR2,MATCH(Tabelle1!D23,Palas,0),"Nicht gelistete Sorte/ Klon")))))))</f>
        <v>Nicht gelistete Sorte/ Klon</v>
      </c>
      <c r="B57" s="39" t="str">
        <f t="shared" si="7"/>
        <v>Nicht gelistete Sorte/ Klon</v>
      </c>
      <c r="C57" s="16"/>
      <c r="D57" s="159"/>
      <c r="E57" s="159"/>
      <c r="F57" s="160"/>
      <c r="G57" s="161"/>
      <c r="H57" s="16"/>
      <c r="I57" s="16"/>
      <c r="J57" s="51" t="str">
        <f>IF(Tabelle1!C24=Tabelle2!BL2,MATCH(Tabelle1!D24,Neronet,0),IF(Tabelle1!C24=Tabelle2!BM2,MATCH(Tabelle1!D24,Nobling,0),IF(Tabelle1!C24=Tabelle2!BN2,MATCH(Tabelle1!D24,Optima,0),IF(Tabelle1!C24=Tabelle2!BO2,MATCH(Tabelle1!D24,Orion,0),IF(Tabelle1!C24=Tabelle2!BP2,MATCH(Tabelle1!D24,Ortega,0),IF(Tabelle1!C24=Tabelle2!BQ2,MATCH(Tabelle1!D24,Osteiner,0),IF(Tabelle1!C24=Tabelle2!BR2,MATCH(Tabelle1!D24,Palas,0),"Nicht gelistete Sorte/ Klon")))))))</f>
        <v>Nicht gelistete Sorte/ Klon</v>
      </c>
      <c r="K57" s="39" t="str">
        <f t="shared" si="8"/>
        <v>Nicht gelistete Sorte/ Klon</v>
      </c>
      <c r="L57" s="16"/>
      <c r="M57" s="159"/>
      <c r="N57" s="159"/>
      <c r="O57" s="160"/>
      <c r="P57" s="161"/>
      <c r="Q57" s="16"/>
      <c r="R57" s="16"/>
      <c r="S57" s="51" t="str">
        <f>IF(Tabelle1!C25=Tabelle2!BL2,MATCH(Tabelle1!D25,Neronet,0),IF(Tabelle1!C25=Tabelle2!BM2,MATCH(Tabelle1!D25,Nobling,0),IF(Tabelle1!C25=Tabelle2!BN2,MATCH(Tabelle1!D25,Optima,0),IF(Tabelle1!C25=Tabelle2!BO2,MATCH(Tabelle1!D25,Orion,0),IF(Tabelle1!C25=Tabelle2!BP2,MATCH(Tabelle1!D25,Ortega,0),IF(Tabelle1!C25=Tabelle2!BQ2,MATCH(Tabelle1!D25,Osteiner,0),IF(Tabelle1!C25=Tabelle2!BR2,MATCH(Tabelle1!D25,Palas,0),"Nicht gelistete Sorte/ Klon")))))))</f>
        <v>Nicht gelistete Sorte/ Klon</v>
      </c>
      <c r="T57" s="39" t="str">
        <f t="shared" si="9"/>
        <v>Nicht gelistete Sorte/ Klon</v>
      </c>
      <c r="U57" s="16"/>
      <c r="V57" s="159"/>
      <c r="W57" s="159"/>
      <c r="X57" s="160"/>
      <c r="Y57" s="161"/>
      <c r="Z57" s="16"/>
      <c r="AA57" s="17"/>
    </row>
    <row r="58" spans="1:27">
      <c r="A58" s="51" t="str">
        <f>IF(Tabelle1!C23=Tabelle2!BS2,MATCH(Tabelle1!D23,Perle,0),IF(Tabelle1!C23=Tabelle2!BT2,MATCH(Tabelle1!D23,Phoenix,0),IF(Tabelle1!C23=Tabelle2!BU2,MATCH(Tabelle1!D23,Piroso,0),IF(Tabelle1!C23=Tabelle2!BV2,MATCH(Tabelle1!D23,Prinzipal,0),IF(Tabelle1!C23=Tabelle2!BW2,MATCH(Tabelle1!D23,Prior,0),IF(Tabelle1!C23=Tabelle2!BX2,MATCH(Tabelle1!D23,Reberger,0),IF(Tabelle1!C23=Tabelle2!BY2,MATCH(Tabelle1!D23,Regent,0),"Nicht gelistete Sorte/ Klon")))))))</f>
        <v>Nicht gelistete Sorte/ Klon</v>
      </c>
      <c r="B58" s="39" t="str">
        <f t="shared" si="7"/>
        <v>Nicht gelistete Sorte/ Klon</v>
      </c>
      <c r="C58" s="16"/>
      <c r="D58" s="159"/>
      <c r="E58" s="159"/>
      <c r="F58" s="160"/>
      <c r="G58" s="161"/>
      <c r="H58" s="16"/>
      <c r="I58" s="16"/>
      <c r="J58" s="51" t="str">
        <f>IF(Tabelle1!C24=Tabelle2!BS2,MATCH(Tabelle1!D24,Perle,0),IF(Tabelle1!C24=Tabelle2!BT2,MATCH(Tabelle1!D24,Phoenix,0),IF(Tabelle1!C24=Tabelle2!BU2,MATCH(Tabelle1!D24,Piroso,0),IF(Tabelle1!C24=Tabelle2!BV2,MATCH(Tabelle1!D24,Prinzipal,0),IF(Tabelle1!C24=Tabelle2!BW2,MATCH(Tabelle1!D24,Prior,0),IF(Tabelle1!C24=Tabelle2!BX2,MATCH(Tabelle1!D24,Reberger,0),IF(Tabelle1!C24=Tabelle2!BY2,MATCH(Tabelle1!D24,Regent,0),"Nicht gelistete Sorte/ Klon")))))))</f>
        <v>Nicht gelistete Sorte/ Klon</v>
      </c>
      <c r="K58" s="39" t="str">
        <f t="shared" si="8"/>
        <v>Nicht gelistete Sorte/ Klon</v>
      </c>
      <c r="L58" s="16"/>
      <c r="M58" s="159"/>
      <c r="N58" s="159"/>
      <c r="O58" s="160"/>
      <c r="P58" s="161"/>
      <c r="Q58" s="16"/>
      <c r="R58" s="16"/>
      <c r="S58" s="51" t="str">
        <f>IF(Tabelle1!C25=Tabelle2!BS2,MATCH(Tabelle1!D25,Perle,0),IF(Tabelle1!C25=Tabelle2!BT2,MATCH(Tabelle1!D25,Phoenix,0),IF(Tabelle1!C25=Tabelle2!BU2,MATCH(Tabelle1!D25,Piroso,0),IF(Tabelle1!C25=Tabelle2!BV2,MATCH(Tabelle1!D25,Prinzipal,0),IF(Tabelle1!C25=Tabelle2!BW2,MATCH(Tabelle1!D25,Prior,0),IF(Tabelle1!C25=Tabelle2!BX2,MATCH(Tabelle1!D25,Reberger,0),IF(Tabelle1!C25=Tabelle2!BY2,MATCH(Tabelle1!D25,Regent,0),"Nicht gelistete Sorte/ Klon")))))))</f>
        <v>Nicht gelistete Sorte/ Klon</v>
      </c>
      <c r="T58" s="39" t="str">
        <f t="shared" si="9"/>
        <v>Nicht gelistete Sorte/ Klon</v>
      </c>
      <c r="U58" s="16"/>
      <c r="V58" s="159"/>
      <c r="W58" s="159"/>
      <c r="X58" s="160"/>
      <c r="Y58" s="161"/>
      <c r="Z58" s="16"/>
      <c r="AA58" s="17"/>
    </row>
    <row r="59" spans="1:27">
      <c r="A59" s="54" t="str">
        <f>IF(Tabelle1!C23=Tabelle2!BZ2,MATCH(Tabelle1!D23,Regner,0),IF(Tabelle1!C23=Tabelle2!CA2,MATCH(Tabelle1!D23,Reichensteiner,0),IF(Tabelle1!C23=Tabelle2!CB2,MATCH(Tabelle1!D23,Rieslaner,0),IF(Tabelle1!C23=Tabelle2!CC2,MATCH(Tabelle1!D23,Rondo,0),IF(Tabelle1!C23=Tabelle2!CD2,MATCH(Tabelle1!D23,Rotberger,0),IF(Tabelle1!C23=Tabelle2!CE2,MATCH(Tabelle1!D23,Roter_Elbling,0),IF(Tabelle1!C23=Tabelle2!CF2,MATCH(Tabelle1!D23,Roter_Gutedel,0),"Nicht gelistete Sorte/ Klon")))))))</f>
        <v>Nicht gelistete Sorte/ Klon</v>
      </c>
      <c r="B59" s="44" t="str">
        <f t="shared" si="7"/>
        <v>Nicht gelistete Sorte/ Klon</v>
      </c>
      <c r="C59" s="29"/>
      <c r="D59" s="159"/>
      <c r="E59" s="159"/>
      <c r="F59" s="160"/>
      <c r="G59" s="161"/>
      <c r="H59" s="16"/>
      <c r="I59" s="16"/>
      <c r="J59" s="54" t="str">
        <f>IF(Tabelle1!C24=Tabelle2!BZ2,MATCH(Tabelle1!D24,Regner,0),IF(Tabelle1!C24=Tabelle2!CA2,MATCH(Tabelle1!D24,Reichensteiner,0),IF(Tabelle1!C24=Tabelle2!CB2,MATCH(Tabelle1!D24,Rieslaner,0),IF(Tabelle1!C24=Tabelle2!CC2,MATCH(Tabelle1!D24,Rondo,0),IF(Tabelle1!C24=Tabelle2!CD2,MATCH(Tabelle1!D24,Rotberger,0),IF(Tabelle1!C24=Tabelle2!CE2,MATCH(Tabelle1!D24,Roter_Elbling,0),IF(Tabelle1!C24=Tabelle2!CF2,MATCH(Tabelle1!D24,Roter_Gutedel,0),"Nicht gelistete Sorte/ Klon")))))))</f>
        <v>Nicht gelistete Sorte/ Klon</v>
      </c>
      <c r="K59" s="44" t="str">
        <f t="shared" si="8"/>
        <v>Nicht gelistete Sorte/ Klon</v>
      </c>
      <c r="L59" s="29"/>
      <c r="M59" s="159"/>
      <c r="N59" s="159"/>
      <c r="O59" s="160"/>
      <c r="P59" s="161"/>
      <c r="Q59" s="16"/>
      <c r="R59" s="16"/>
      <c r="S59" s="54" t="str">
        <f>IF(Tabelle1!C25=Tabelle2!BZ2,MATCH(Tabelle1!D25,Regner,0),IF(Tabelle1!C25=Tabelle2!CA2,MATCH(Tabelle1!D25,Reichensteiner,0),IF(Tabelle1!C25=Tabelle2!CB2,MATCH(Tabelle1!D25,Rieslaner,0),IF(Tabelle1!C25=Tabelle2!CC2,MATCH(Tabelle1!D25,Rondo,0),IF(Tabelle1!C25=Tabelle2!CD2,MATCH(Tabelle1!D25,Rotberger,0),IF(Tabelle1!C25=Tabelle2!CE2,MATCH(Tabelle1!D25,Roter_Elbling,0),IF(Tabelle1!C25=Tabelle2!CF2,MATCH(Tabelle1!D25,Roter_Gutedel,0),"Nicht gelistete Sorte/ Klon")))))))</f>
        <v>Nicht gelistete Sorte/ Klon</v>
      </c>
      <c r="T59" s="44" t="str">
        <f t="shared" si="9"/>
        <v>Nicht gelistete Sorte/ Klon</v>
      </c>
      <c r="U59" s="29"/>
      <c r="V59" s="159"/>
      <c r="W59" s="159"/>
      <c r="X59" s="160"/>
      <c r="Y59" s="161"/>
      <c r="Z59" s="16"/>
      <c r="AA59" s="17"/>
    </row>
    <row r="60" spans="1:27">
      <c r="A60" s="53" t="str">
        <f>IF(Tabelle1!C23=Tabelle2!CG2,MATCH(Tabelle1!D23,Roter_Muskateller,0),IF(Tabelle1!C23=Tabelle2!CH2,MATCH(Tabelle1!D23,Roter_Traminer,0),IF(Tabelle1!C23=Tabelle2!CI2,MATCH(Tabelle1!D23,Rubinet,0),IF(Tabelle1!C23=Tabelle2!CJ2,MATCH(Tabelle1!D23,Ruländer,0),IF(Tabelle1!C23=Tabelle2!CK2,MATCH(Tabelle1!D23,Saphira,0),IF(Tabelle1!C23=Tabelle2!CL2,MATCH(Tabelle1!D23,Scheurebe,0),IF(Tabelle1!C23=Tabelle2!CM2,MATCH(Tabelle1!D23,Schönburger,0),"Nicht gelistete Sorte/ Klon")))))))</f>
        <v>Nicht gelistete Sorte/ Klon</v>
      </c>
      <c r="B60" s="46" t="str">
        <f t="shared" si="7"/>
        <v>Nicht gelistete Sorte/ Klon</v>
      </c>
      <c r="C60" s="16"/>
      <c r="D60" s="158" t="str">
        <f>IF(B60="",MATCH(B60,B60:B65,0),IF(B61="",MATCH(B61,B60:B65,0),IF(B62="",MATCH(B62,B60:B65,0),IF(B63="",MATCH(B63,B60:B65,0),IF(B64="",MATCH(B64,B60:B65,0),IF(B65="",MATCH(B65,B60:B65,0),"Nicht gelistete Sorte/ Klon"))))))</f>
        <v>Nicht gelistete Sorte/ Klon</v>
      </c>
      <c r="E60" s="159" t="str">
        <f>IF(D60="Nicht gelistete Sorte/ Klon","Nicht gelistete Sorte/ Klon","")</f>
        <v>Nicht gelistete Sorte/ Klon</v>
      </c>
      <c r="F60" s="160" t="b">
        <f>IF(E60="","",ISERROR(E60))</f>
        <v>0</v>
      </c>
      <c r="G60" s="161" t="str">
        <f>IF(F60=FALSE,"Nicht gelistete Sorte/ Klon","")</f>
        <v>Nicht gelistete Sorte/ Klon</v>
      </c>
      <c r="H60" s="16"/>
      <c r="I60" s="16"/>
      <c r="J60" s="53" t="str">
        <f>IF(Tabelle1!C24=Tabelle2!CG2,MATCH(Tabelle1!D24,Roter_Muskateller,0),IF(Tabelle1!C24=Tabelle2!CH2,MATCH(Tabelle1!D24,Roter_Traminer,0),IF(Tabelle1!C24=Tabelle2!CI2,MATCH(Tabelle1!D24,Rubinet,0),IF(Tabelle1!C24=Tabelle2!CJ2,MATCH(Tabelle1!D24,Ruländer,0),IF(Tabelle1!C24=Tabelle2!CK2,MATCH(Tabelle1!D24,Saphira,0),IF(Tabelle1!C24=Tabelle2!CL2,MATCH(Tabelle1!D24,Scheurebe,0),IF(Tabelle1!C24=Tabelle2!CM2,MATCH(Tabelle1!D24,Schönburger,0),"Nicht gelistete Sorte/ Klon")))))))</f>
        <v>Nicht gelistete Sorte/ Klon</v>
      </c>
      <c r="K60" s="46" t="str">
        <f t="shared" si="8"/>
        <v>Nicht gelistete Sorte/ Klon</v>
      </c>
      <c r="L60" s="16"/>
      <c r="M60" s="158" t="str">
        <f>IF(K60="",MATCH(K60,K60:K65,0),IF(K61="",MATCH(K61,K60:K65,0),IF(K62="",MATCH(K62,K60:K65,0),IF(K63="",MATCH(K63,K60:K65,0),IF(K64="",MATCH(K64,K60:K65,0),IF(K65="",MATCH(K490,K60:K492,0),"Nicht gelistete Sorte/ Klon"))))))</f>
        <v>Nicht gelistete Sorte/ Klon</v>
      </c>
      <c r="N60" s="159" t="str">
        <f>IF(M60="Nicht gelistete Sorte/ Klon","Nicht gelistete Sorte/ Klon","")</f>
        <v>Nicht gelistete Sorte/ Klon</v>
      </c>
      <c r="O60" s="160" t="b">
        <f>IF(N60="","",ISERROR(N60))</f>
        <v>0</v>
      </c>
      <c r="P60" s="161" t="str">
        <f>IF(O60=FALSE,"Nicht gelistete Sorte/ Klon","")</f>
        <v>Nicht gelistete Sorte/ Klon</v>
      </c>
      <c r="Q60" s="16"/>
      <c r="R60" s="16"/>
      <c r="S60" s="53" t="str">
        <f>IF(Tabelle1!C25=Tabelle2!CG2,MATCH(Tabelle1!D25,Roter_Muskateller,0),IF(Tabelle1!C25=Tabelle2!CH2,MATCH(Tabelle1!D25,Roter_Traminer,0),IF(Tabelle1!C25=Tabelle2!CI2,MATCH(Tabelle1!D25,Rubinet,0),IF(Tabelle1!C25=Tabelle2!CJ2,MATCH(Tabelle1!D25,Ruländer,0),IF(Tabelle1!C25=Tabelle2!CK2,MATCH(Tabelle1!D25,Saphira,0),IF(Tabelle1!C25=Tabelle2!CL2,MATCH(Tabelle1!D25,Scheurebe,0),IF(Tabelle1!C25=Tabelle2!CM2,MATCH(Tabelle1!D25,Schönburger,0),"Nicht gelistete Sorte/ Klon")))))))</f>
        <v>Nicht gelistete Sorte/ Klon</v>
      </c>
      <c r="T60" s="46" t="str">
        <f t="shared" si="9"/>
        <v>Nicht gelistete Sorte/ Klon</v>
      </c>
      <c r="U60" s="16"/>
      <c r="V60" s="158" t="str">
        <f>IF(T60="",MATCH(T60,T60:T65,0),IF(T61="",MATCH(T61,T60:T65,0),IF(T62="",MATCH(T62,T60:T65,0),IF(T63="",MATCH(T63,T60:T65,0),IF(T64="",MATCH(T64,T60:T65,0),IF(T65="",MATCH(T65,T60:T65,0),"Nicht gelistete Sorte/ Klon"))))))</f>
        <v>Nicht gelistete Sorte/ Klon</v>
      </c>
      <c r="W60" s="159" t="str">
        <f>IF(V60="Nicht gelistete Sorte/ Klon","Nicht gelistete Sorte/ Klon","")</f>
        <v>Nicht gelistete Sorte/ Klon</v>
      </c>
      <c r="X60" s="160" t="b">
        <f>IF(W60="","",ISERROR(W60))</f>
        <v>0</v>
      </c>
      <c r="Y60" s="161" t="str">
        <f>IF(X60=FALSE,"Nicht gelistete Sorte/ Klon","")</f>
        <v>Nicht gelistete Sorte/ Klon</v>
      </c>
      <c r="Z60" s="16"/>
      <c r="AA60" s="17"/>
    </row>
    <row r="61" spans="1:27">
      <c r="A61" s="51" t="str">
        <f>IF(Tabelle1!C23=Tabelle2!CN2,MATCH(Tabelle1!D23,Siegerrebe,0),IF(Tabelle1!C23=Tabelle2!CO2,MATCH(Tabelle1!D23,Silcher,0),IF(Tabelle1!C23=Tabelle2!CP2,MATCH(Tabelle1!D23,Sirius,0),IF(Tabelle1!C23=Tabelle2!CQ2,MATCH(Tabelle1!D23,Solaris,0),IF(Tabelle1!C23=Tabelle2!CR2,MATCH(Tabelle1!D23,St._Laurent,0),IF(Tabelle1!C23=Tabelle2!CS2,MATCH(Tabelle1!D23,Staufer,0),IF(Tabelle1!C23=Tabelle2!CT2,MATCH(Tabelle1!D23,Tauberschwarz,0),"Nicht gelistete Sorte/ Klon")))))))</f>
        <v>Nicht gelistete Sorte/ Klon</v>
      </c>
      <c r="B61" s="39" t="str">
        <f t="shared" si="7"/>
        <v>Nicht gelistete Sorte/ Klon</v>
      </c>
      <c r="C61" s="16"/>
      <c r="D61" s="159"/>
      <c r="E61" s="159"/>
      <c r="F61" s="160"/>
      <c r="G61" s="161"/>
      <c r="H61" s="16"/>
      <c r="I61" s="16"/>
      <c r="J61" s="51" t="str">
        <f>IF(Tabelle1!C24=Tabelle2!CN2,MATCH(Tabelle1!D24,Siegerrebe,0),IF(Tabelle1!C24=Tabelle2!CO2,MATCH(Tabelle1!D24,Silcher,0),IF(Tabelle1!C24=Tabelle2!CP2,MATCH(Tabelle1!D24,Sirius,0),IF(Tabelle1!C24=Tabelle2!CQ2,MATCH(Tabelle1!D24,Solaris,0),IF(Tabelle1!C24=Tabelle2!CR2,MATCH(Tabelle1!D24,St._Laurent,0),IF(Tabelle1!C24=Tabelle2!CS2,MATCH(Tabelle1!D24,Staufer,0),IF(Tabelle1!C24=Tabelle2!CT2,MATCH(Tabelle1!D24,Tauberschwarz,0),"Nicht gelistete Sorte/ Klon")))))))</f>
        <v>Nicht gelistete Sorte/ Klon</v>
      </c>
      <c r="K61" s="39" t="str">
        <f t="shared" si="8"/>
        <v>Nicht gelistete Sorte/ Klon</v>
      </c>
      <c r="L61" s="16"/>
      <c r="M61" s="159"/>
      <c r="N61" s="159"/>
      <c r="O61" s="160"/>
      <c r="P61" s="161"/>
      <c r="Q61" s="16"/>
      <c r="R61" s="16"/>
      <c r="S61" s="51" t="str">
        <f>IF(Tabelle1!C25=Tabelle2!CN2,MATCH(Tabelle1!D25,Siegerrebe,0),IF(Tabelle1!C25=Tabelle2!CO2,MATCH(Tabelle1!D25,Silcher,0),IF(Tabelle1!C25=Tabelle2!CP2,MATCH(Tabelle1!D25,Sirius,0),IF(Tabelle1!C25=Tabelle2!CQ2,MATCH(Tabelle1!D25,Solaris,0),IF(Tabelle1!C25=Tabelle2!CR2,MATCH(Tabelle1!D25,St._Laurent,0),IF(Tabelle1!C25=Tabelle2!CS2,MATCH(Tabelle1!D25,Staufer,0),IF(Tabelle1!C25=Tabelle2!CT2,MATCH(Tabelle1!D25,Tauberschwarz,0),"Nicht gelistete Sorte/ Klon")))))))</f>
        <v>Nicht gelistete Sorte/ Klon</v>
      </c>
      <c r="T61" s="39" t="str">
        <f t="shared" si="9"/>
        <v>Nicht gelistete Sorte/ Klon</v>
      </c>
      <c r="U61" s="16"/>
      <c r="V61" s="159"/>
      <c r="W61" s="159"/>
      <c r="X61" s="160"/>
      <c r="Y61" s="161"/>
      <c r="Z61" s="16"/>
      <c r="AA61" s="17"/>
    </row>
    <row r="62" spans="1:27">
      <c r="A62" s="51" t="str">
        <f>IF(Tabelle1!C23=Tabelle2!CU2,MATCH(Tabelle1!D23,Villaris,0),IF(Tabelle1!C23=Tabelle2!CV2,MATCH(Tabelle1!D23,Weißer_Burgunder,0),IF(Tabelle1!C23=Tabelle2!CW2,MATCH(Tabelle1!D23,Weißer_Elbling,0),IF(Tabelle1!C23=Tabelle2!CX2,MATCH(Tabelle1!D23,Weißer_Gutedel,0),IF(Tabelle1!C23=Tabelle2!CY2,MATCH(Tabelle1!D23,Weißer_Riesling,0),IF(Tabelle1!C23=Tabelle2!CZ2,MATCH(Tabelle1!D23,Wildmuskat,0),IF(Tabelle1!C23=Tabelle2!DA2,MATCH(Tabelle1!D23,Würzer,0),"Nicht gelistete Sorte/ Klon")))))))</f>
        <v>Nicht gelistete Sorte/ Klon</v>
      </c>
      <c r="B62" s="39" t="str">
        <f t="shared" si="7"/>
        <v>Nicht gelistete Sorte/ Klon</v>
      </c>
      <c r="C62" s="16"/>
      <c r="D62" s="159"/>
      <c r="E62" s="159"/>
      <c r="F62" s="160"/>
      <c r="G62" s="161"/>
      <c r="H62" s="16"/>
      <c r="I62" s="16"/>
      <c r="J62" s="51" t="str">
        <f>IF(Tabelle1!C24=Tabelle2!CU2,MATCH(Tabelle1!D24,Villaris,0),IF(Tabelle1!C24=Tabelle2!CV2,MATCH(Tabelle1!D24,Weißer_Burgunder,0),IF(Tabelle1!C24=Tabelle2!CW2,MATCH(Tabelle1!D24,Weißer_Elbling,0),IF(Tabelle1!C24=Tabelle2!CX2,MATCH(Tabelle1!D24,Weißer_Gutedel,0),IF(Tabelle1!C24=Tabelle2!CY2,MATCH(Tabelle1!D24,Weißer_Riesling,0),IF(Tabelle1!C24=Tabelle2!CZ2,MATCH(Tabelle1!D24,Wildmuskat,0),IF(Tabelle1!C24=Tabelle2!DA2,MATCH(Tabelle1!D24,Würzer,0),"Nicht gelistete Sorte/ Klon")))))))</f>
        <v>Nicht gelistete Sorte/ Klon</v>
      </c>
      <c r="K62" s="39" t="str">
        <f t="shared" si="8"/>
        <v>Nicht gelistete Sorte/ Klon</v>
      </c>
      <c r="L62" s="16"/>
      <c r="M62" s="159"/>
      <c r="N62" s="159"/>
      <c r="O62" s="160"/>
      <c r="P62" s="161"/>
      <c r="Q62" s="16"/>
      <c r="R62" s="16"/>
      <c r="S62" s="51" t="str">
        <f>IF(Tabelle1!C25=Tabelle2!CU2,MATCH(Tabelle1!D25,Villaris,0),IF(Tabelle1!C25=Tabelle2!CV2,MATCH(Tabelle1!D25,Weißer_Burgunder,0),IF(Tabelle1!C25=Tabelle2!CW2,MATCH(Tabelle1!D25,Weißer_Elbling,0),IF(Tabelle1!C25=Tabelle2!CX2,MATCH(Tabelle1!D25,Weißer_Gutedel,0),IF(Tabelle1!C25=Tabelle2!CY2,MATCH(Tabelle1!D25,Weißer_Riesling,0),IF(Tabelle1!C25=Tabelle2!CZ2,MATCH(Tabelle1!D25,Wildmuskat,0),IF(Tabelle1!C25=Tabelle2!DA2,MATCH(Tabelle1!D25,Würzer,0),"Nicht gelistete Sorte/ Klon")))))))</f>
        <v>Nicht gelistete Sorte/ Klon</v>
      </c>
      <c r="T62" s="39" t="str">
        <f t="shared" si="9"/>
        <v>Nicht gelistete Sorte/ Klon</v>
      </c>
      <c r="U62" s="16"/>
      <c r="V62" s="159"/>
      <c r="W62" s="159"/>
      <c r="X62" s="160"/>
      <c r="Y62" s="161"/>
      <c r="Z62" s="16"/>
      <c r="AA62" s="17"/>
    </row>
    <row r="63" spans="1:27">
      <c r="A63" s="51" t="str">
        <f>IF(Tabelle1!C23=Tabelle2!DB2,MATCH(Tabelle1!D23,_5C,0),IF(Tabelle1!C23=Tabelle2!DC2,MATCH(Tabelle1!D23,_125AA,0),IF(Tabelle1!C23=Tabelle2!DD2,MATCH(Tabelle1!D23,_5BB,0),IF(Tabelle1!C23=Tabelle2!DE2,MATCH(Tabelle1!D23,_Binova,0),IF(Tabelle1!C23=Tabelle2!DF2,MATCH(Tabelle1!D23,_Börner,0),IF(Tabelle1!C23=Tabelle2!DG2,MATCH(Tabelle1!D23,_Cina,0),IF(Tabelle1!C23=Tabelle2!DH2,MATCH(Tabelle1!D23,_Rici,0),"Nicht gelistete Sorte/ Klon")))))))</f>
        <v>Nicht gelistete Sorte/ Klon</v>
      </c>
      <c r="B63" s="39" t="str">
        <f t="shared" si="7"/>
        <v>Nicht gelistete Sorte/ Klon</v>
      </c>
      <c r="C63" s="16"/>
      <c r="D63" s="159"/>
      <c r="E63" s="159"/>
      <c r="F63" s="160"/>
      <c r="G63" s="161"/>
      <c r="H63" s="16"/>
      <c r="I63" s="16"/>
      <c r="J63" s="51" t="str">
        <f>IF(Tabelle1!C24=Tabelle2!DB2,MATCH(Tabelle1!D24,_5C,0),IF(Tabelle1!C24=Tabelle2!DC2,MATCH(Tabelle1!D24,_125AA,0),IF(Tabelle1!C24=Tabelle2!DD2,MATCH(Tabelle1!D24,_5BB,0),IF(Tabelle1!C24=Tabelle2!DE2,MATCH(Tabelle1!D24,_Binova,0),IF(Tabelle1!C24=Tabelle2!DF2,MATCH(Tabelle1!D24,_Börner,0),IF(Tabelle1!C24=Tabelle2!DG2,MATCH(Tabelle1!D24,_Cina,0),IF(Tabelle1!C24=Tabelle2!DH2,MATCH(Tabelle1!D24,_Rici,0),"Nicht gelistete Sorte/ Klon")))))))</f>
        <v>Nicht gelistete Sorte/ Klon</v>
      </c>
      <c r="K63" s="39" t="str">
        <f t="shared" si="8"/>
        <v>Nicht gelistete Sorte/ Klon</v>
      </c>
      <c r="L63" s="16"/>
      <c r="M63" s="159"/>
      <c r="N63" s="159"/>
      <c r="O63" s="160"/>
      <c r="P63" s="161"/>
      <c r="Q63" s="16"/>
      <c r="R63" s="16"/>
      <c r="S63" s="51" t="str">
        <f>IF(Tabelle1!C25=Tabelle2!DB2,MATCH(Tabelle1!D25,_5C,0),IF(Tabelle1!C25=Tabelle2!DC2,MATCH(Tabelle1!D25,_125AA,0),IF(Tabelle1!C25=Tabelle2!DD2,MATCH(Tabelle1!D25,_5BB,0),IF(Tabelle1!C25=Tabelle2!DE2,MATCH(Tabelle1!D25,_Binova,0),IF(Tabelle1!C25=Tabelle2!DF2,MATCH(Tabelle1!D25,_Börner,0),IF(Tabelle1!C25=Tabelle2!DG2,MATCH(Tabelle1!D25,_Cina,0),IF(Tabelle1!C25=Tabelle2!DH2,MATCH(Tabelle1!D25,_Rici,0),"Nicht gelistete Sorte/ Klon")))))))</f>
        <v>Nicht gelistete Sorte/ Klon</v>
      </c>
      <c r="T63" s="39" t="str">
        <f t="shared" si="9"/>
        <v>Nicht gelistete Sorte/ Klon</v>
      </c>
      <c r="U63" s="16"/>
      <c r="V63" s="159"/>
      <c r="W63" s="159"/>
      <c r="X63" s="160"/>
      <c r="Y63" s="161"/>
      <c r="Z63" s="16"/>
      <c r="AA63" s="17"/>
    </row>
    <row r="64" spans="1:27">
      <c r="A64" s="51" t="str">
        <f>IF(Tabelle1!C23=Tabelle2!DI2,MATCH(Tabelle1!D23,_3309,0),IF(Tabelle1!C23=Tabelle2!DJ2,MATCH(Tabelle1!D23,_SO4,0),IF(Tabelle1!C23=Tabelle2!DK2,MATCH(Tabelle1!D23,_Sori,0),IF(Tabelle1!C23=Tabelle2!DL2,MATCH(Tabelle1!D23,_8B,0),IF(Tabelle1!C23=Tabelle2!DM2,MATCH(Tabelle1!D23,_101_14_Millardet_et_de_Grasset,0),IF(Tabelle1!C23=Tabelle2!DN2,MATCH(Tabelle1!D23,_110_Richter,0),IF(Tabelle1!C23=Tabelle2!DO2,MATCH(Tabelle1!D23,_161_49_Couderc,0),"Nicht gelistete Sorte/ Klon")))))))</f>
        <v>Nicht gelistete Sorte/ Klon</v>
      </c>
      <c r="B64" s="39" t="str">
        <f t="shared" si="7"/>
        <v>Nicht gelistete Sorte/ Klon</v>
      </c>
      <c r="C64" s="16"/>
      <c r="D64" s="159"/>
      <c r="E64" s="159"/>
      <c r="F64" s="160"/>
      <c r="G64" s="161"/>
      <c r="H64" s="16"/>
      <c r="I64" s="16"/>
      <c r="J64" s="51" t="str">
        <f>IF(Tabelle1!C24=Tabelle2!DI2,MATCH(Tabelle1!D24,_3309,0),IF(Tabelle1!C24=Tabelle2!DJ2,MATCH(Tabelle1!D24,_SO4,0),IF(Tabelle1!C24=Tabelle2!DK2,MATCH(Tabelle1!D24,_Sori,0),IF(Tabelle1!C24=Tabelle2!DL2,MATCH(Tabelle1!D24,_8B,0),IF(Tabelle1!C24=Tabelle2!DM2,MATCH(Tabelle1!D24,_101_14_Millardet_et_de_Grasset,0),IF(Tabelle1!C24=Tabelle2!DN2,MATCH(Tabelle1!D24,_110_Richter,0),IF(Tabelle1!C24=Tabelle2!DO2,MATCH(Tabelle1!D24,_161_49_Couderc,0),"Nicht gelistete Sorte/ Klon")))))))</f>
        <v>Nicht gelistete Sorte/ Klon</v>
      </c>
      <c r="K64" s="39" t="str">
        <f t="shared" si="8"/>
        <v>Nicht gelistete Sorte/ Klon</v>
      </c>
      <c r="L64" s="16"/>
      <c r="M64" s="159"/>
      <c r="N64" s="159"/>
      <c r="O64" s="160"/>
      <c r="P64" s="161"/>
      <c r="Q64" s="16"/>
      <c r="R64" s="16"/>
      <c r="S64" s="51" t="str">
        <f>IF(Tabelle1!C25=Tabelle2!DI2,MATCH(Tabelle1!D25,_3309,0),IF(Tabelle1!C25=Tabelle2!DJ2,MATCH(Tabelle1!D25,_SO4,0),IF(Tabelle1!C25=Tabelle2!DK2,MATCH(Tabelle1!D25,_Sori,0),IF(Tabelle1!C25=Tabelle2!DL2,MATCH(Tabelle1!D25,_8B,0),IF(Tabelle1!C25=Tabelle2!DM2,MATCH(Tabelle1!D25,_101_14_Millardet_et_de_Grasset,0),IF(Tabelle1!C25=Tabelle2!DN2,MATCH(Tabelle1!D25,_110_Richter,0),IF(Tabelle1!C25=Tabelle2!DO2,MATCH(Tabelle1!D25,_161_49_Couderc,0),"Nicht gelistete Sorte/ Klon")))))))</f>
        <v>Nicht gelistete Sorte/ Klon</v>
      </c>
      <c r="T64" s="39" t="str">
        <f t="shared" si="9"/>
        <v>Nicht gelistete Sorte/ Klon</v>
      </c>
      <c r="U64" s="16"/>
      <c r="V64" s="159"/>
      <c r="W64" s="159"/>
      <c r="X64" s="160"/>
      <c r="Y64" s="161"/>
      <c r="Z64" s="16"/>
      <c r="AA64" s="17"/>
    </row>
    <row r="65" spans="1:27">
      <c r="A65" s="52" t="str">
        <f>IF(Tabelle1!C23=Tabelle2!DP2,MATCH(Tabelle1!D23,_420_A_Millardet_et_de_Grasset,0),IF(Tabelle1!C23=Tabelle2!DQ2,MATCH(Tabelle1!D23,_1103_Paulsen,0),"Nicht gelistete Sorte/ Klon"))</f>
        <v>Nicht gelistete Sorte/ Klon</v>
      </c>
      <c r="B65" s="44" t="str">
        <f t="shared" si="7"/>
        <v>Nicht gelistete Sorte/ Klon</v>
      </c>
      <c r="C65" s="29"/>
      <c r="D65" s="159"/>
      <c r="E65" s="159"/>
      <c r="F65" s="160"/>
      <c r="G65" s="161"/>
      <c r="H65" s="16"/>
      <c r="I65" s="16"/>
      <c r="J65" s="52" t="str">
        <f>IF(Tabelle1!C24=Tabelle2!DP2,MATCH(Tabelle1!D24,_420_A_Millardet_et_de_Grasset,0),IF(Tabelle1!C24=Tabelle2!DQ2,MATCH(Tabelle1!D24,_1103_Paulsen,0),"Nicht gelistete Sorte/ Klon"))</f>
        <v>Nicht gelistete Sorte/ Klon</v>
      </c>
      <c r="K65" s="44" t="str">
        <f t="shared" si="8"/>
        <v>Nicht gelistete Sorte/ Klon</v>
      </c>
      <c r="L65" s="29"/>
      <c r="M65" s="159"/>
      <c r="N65" s="159"/>
      <c r="O65" s="160"/>
      <c r="P65" s="161"/>
      <c r="Q65" s="16"/>
      <c r="R65" s="16"/>
      <c r="S65" s="52" t="str">
        <f>IF(Tabelle1!C25=Tabelle2!DP2,MATCH(Tabelle1!D25,_420_A_Millardet_et_de_Grasset,0),IF(Tabelle1!C25=Tabelle2!DQ2,MATCH(Tabelle1!D25,_1103_Paulsen,0),"Nicht gelistete Sorte/ Klon"))</f>
        <v>Nicht gelistete Sorte/ Klon</v>
      </c>
      <c r="T65" s="44" t="str">
        <f t="shared" si="9"/>
        <v>Nicht gelistete Sorte/ Klon</v>
      </c>
      <c r="U65" s="29"/>
      <c r="V65" s="159"/>
      <c r="W65" s="159"/>
      <c r="X65" s="160"/>
      <c r="Y65" s="161"/>
      <c r="Z65" s="16"/>
      <c r="AA65" s="17"/>
    </row>
    <row r="66" spans="1:27" ht="13.5" thickBot="1">
      <c r="A66" s="21"/>
      <c r="B66" s="16"/>
      <c r="C66" s="16"/>
      <c r="D66" s="16"/>
      <c r="E66" s="16"/>
      <c r="H66" s="16"/>
      <c r="I66" s="16"/>
      <c r="J66" s="21"/>
      <c r="K66" s="16"/>
      <c r="L66" s="16"/>
      <c r="M66" s="16"/>
      <c r="N66" s="16"/>
      <c r="O66" s="31"/>
      <c r="P66" s="31"/>
      <c r="Q66" s="16"/>
      <c r="R66" s="16"/>
      <c r="S66" s="21"/>
      <c r="T66" s="16"/>
      <c r="U66" s="16"/>
      <c r="V66" s="16"/>
      <c r="W66" s="16"/>
      <c r="X66" s="31"/>
      <c r="Y66" s="31"/>
      <c r="Z66" s="16"/>
      <c r="AA66" s="17"/>
    </row>
    <row r="67" spans="1:27">
      <c r="A67" s="53" t="str">
        <f>IF(Tabelle1!H23=Tabelle2!DB2,MATCH(Tabelle1!I23,_5C,0),IF(Tabelle1!H23=Tabelle2!DC2,MATCH(Tabelle1!I23,_125AA,0),IF(Tabelle1!H23=Tabelle2!DD2,MATCH(Tabelle1!I23,_5BB,0),IF(Tabelle1!H23=Tabelle2!DE2,MATCH(Tabelle1!I23,_Binova,0),IF(Tabelle1!H23=Tabelle2!DF2,MATCH(Tabelle1!I23,_Börner,0),IF(Tabelle1!H23=Tabelle2!DG2,MATCH(Tabelle1!I23,_Cina,0),IF(Tabelle1!H23=Tabelle2!DH2,MATCH(Tabelle1!I23,_Rici,0),"Nicht gelistete Sorte/ Klon")))))))</f>
        <v>Nicht gelistete Sorte/ Klon</v>
      </c>
      <c r="B67" s="27" t="str">
        <f>IF(A67="Nicht gelistete Sorte/ Klon","Nicht gelistete Sorte/ Klon","")</f>
        <v>Nicht gelistete Sorte/ Klon</v>
      </c>
      <c r="C67" s="27"/>
      <c r="D67" s="167" t="str">
        <f>IF(B67="",MATCH(B67,B67:B640,0),IF(B68="",MATCH(B68,B67:B69,0),IF(B69="",MATCH(B69,B67:B69,0),"Nicht gelistete Sorte/ Klon")))</f>
        <v>Nicht gelistete Sorte/ Klon</v>
      </c>
      <c r="E67" s="167" t="str">
        <f>IF(D67="Nicht gelistete Sorte/ Klon","Nicht gelistete Sorte/ Klon","")</f>
        <v>Nicht gelistete Sorte/ Klon</v>
      </c>
      <c r="F67" s="153" t="b">
        <f>IF(E67="","",ISERROR(E67))</f>
        <v>0</v>
      </c>
      <c r="G67" s="155" t="str">
        <f>IF(F67=FALSE,"SNV","")</f>
        <v>SNV</v>
      </c>
      <c r="H67" s="16"/>
      <c r="I67" s="16"/>
      <c r="J67" s="53" t="str">
        <f>IF(Tabelle1!H24=Tabelle2!DB2,MATCH(Tabelle1!I24,_5C,0),IF(Tabelle1!H24=Tabelle2!DC2,MATCH(Tabelle1!I24,_125AA,0),IF(Tabelle1!H24=Tabelle2!DD2,MATCH(Tabelle1!I24,_5BB,0),IF(Tabelle1!H24=Tabelle2!DE2,MATCH(Tabelle1!I24,_Binova,0),IF(Tabelle1!H24=Tabelle2!DF2,MATCH(Tabelle1!I24,_Börner,0),IF(Tabelle1!H24=Tabelle2!DG2,MATCH(Tabelle1!I24,_Cina,0),IF(Tabelle1!H24=Tabelle2!DH2,MATCH(Tabelle1!I24,_Rici,0),"Nicht gelistete Sorte/ Klon")))))))</f>
        <v>Nicht gelistete Sorte/ Klon</v>
      </c>
      <c r="K67" s="27" t="str">
        <f>IF(J67="Nicht gelistete Sorte/ Klon","Nicht gelistete Sorte/ Klon","")</f>
        <v>Nicht gelistete Sorte/ Klon</v>
      </c>
      <c r="L67" s="27"/>
      <c r="M67" s="167" t="str">
        <f>IF(K67="",MATCH(K67,K67:K69,0),IF(K68="",MATCH(K68,K67:K69,0),IF(K69="",MATCH(K69,K67:K69,0),"Nicht gelistete Sorte/ Klon")))</f>
        <v>Nicht gelistete Sorte/ Klon</v>
      </c>
      <c r="N67" s="167" t="str">
        <f>IF(M67="Nicht gelistete Sorte/ Klon","Nicht gelistete Sorte/ Klon","")</f>
        <v>Nicht gelistete Sorte/ Klon</v>
      </c>
      <c r="O67" s="153" t="b">
        <f>IF(N67="","",ISERROR(N67))</f>
        <v>0</v>
      </c>
      <c r="P67" s="155" t="str">
        <f>IF(O67=FALSE,"SNV","")</f>
        <v>SNV</v>
      </c>
      <c r="Q67" s="16"/>
      <c r="R67" s="16"/>
      <c r="S67" s="53" t="str">
        <f>IF(Tabelle1!H25=Tabelle2!DB2,MATCH(Tabelle1!I25,_5C,0),IF(Tabelle1!H25=Tabelle2!DC2,MATCH(Tabelle1!I25,_125AA,0),IF(Tabelle1!H25=Tabelle2!DD2,MATCH(Tabelle1!I25,_5BB,0),IF(Tabelle1!H25=Tabelle2!DE2,MATCH(Tabelle1!I25,_Binova,0),IF(Tabelle1!H25=Tabelle2!DF2,MATCH(Tabelle1!I25,_Börner,0),IF(Tabelle1!H25=Tabelle2!DG2,MATCH(Tabelle1!I25,_Cina,0),IF(Tabelle1!H25=Tabelle2!DH2,MATCH(Tabelle1!I25,_Rici,0),"Nicht gelistete Sorte/ Klon")))))))</f>
        <v>Nicht gelistete Sorte/ Klon</v>
      </c>
      <c r="T67" s="27" t="str">
        <f>IF(S67="Nicht gelistete Sorte/ Klon","Nicht gelistete Sorte/ Klon","")</f>
        <v>Nicht gelistete Sorte/ Klon</v>
      </c>
      <c r="U67" s="27"/>
      <c r="V67" s="167" t="str">
        <f>IF(T67="",MATCH(T67,T67:T69,0),IF(T68="",MATCH(T68,T67:T69,0),IF(T69="",MATCH(T69,T67:T69,0),"Nicht gelistete Sorte/ Klon")))</f>
        <v>Nicht gelistete Sorte/ Klon</v>
      </c>
      <c r="W67" s="167" t="str">
        <f>IF(V67="Nicht gelistete Sorte/ Klon","Nicht gelistete Sorte/ Klon","")</f>
        <v>Nicht gelistete Sorte/ Klon</v>
      </c>
      <c r="X67" s="153" t="b">
        <f>IF(W67="","",ISERROR(W67))</f>
        <v>0</v>
      </c>
      <c r="Y67" s="155" t="str">
        <f>IF(X67=FALSE,"SNV","")</f>
        <v>SNV</v>
      </c>
      <c r="Z67" s="16"/>
      <c r="AA67" s="17"/>
    </row>
    <row r="68" spans="1:27">
      <c r="A68" s="51" t="str">
        <f>IF(Tabelle1!H23=Tabelle2!DI2,MATCH(Tabelle1!I23,_3309,0),IF(Tabelle1!H23=Tabelle2!DJ2,MATCH(Tabelle1!I23,_SO4,0),IF(Tabelle1!H23=Tabelle2!DK2,MATCH(Tabelle1!I23,_Sori,0),IF(Tabelle1!H23=Tabelle2!DL2,MATCH(Tabelle1!I23,_8B,0),IF(Tabelle1!H23=Tabelle2!DM2,MATCH(Tabelle1!I23,_101_14_Millardet_et_de_Grasset,0),IF(Tabelle1!H23=Tabelle2!DN2,MATCH(Tabelle1!I23,_110_Richter,0),IF(Tabelle1!H23=Tabelle2!DO2,MATCH(Tabelle1!I23,_161_49_Couderc,0),"Nicht gelistete Sorte/ Klon")))))))</f>
        <v>Nicht gelistete Sorte/ Klon</v>
      </c>
      <c r="B68" s="28" t="str">
        <f>IF(A68="Nicht gelistete Sorte/ Klon","Nicht gelistete Sorte/ Klon","")</f>
        <v>Nicht gelistete Sorte/ Klon</v>
      </c>
      <c r="C68" s="28"/>
      <c r="D68" s="167"/>
      <c r="E68" s="167"/>
      <c r="F68" s="153"/>
      <c r="G68" s="156"/>
      <c r="H68" s="16"/>
      <c r="I68" s="16"/>
      <c r="J68" s="51" t="str">
        <f>IF(Tabelle1!H24=Tabelle2!DI2,MATCH(Tabelle1!I24,_3309,0),IF(Tabelle1!H24=Tabelle2!DJ2,MATCH(Tabelle1!I24,_SO4,0),IF(Tabelle1!H24=Tabelle2!DK2,MATCH(Tabelle1!I24,_Sori,0),IF(Tabelle1!H24=Tabelle2!DL2,MATCH(Tabelle1!I24,_8B,0),IF(Tabelle1!H24=Tabelle2!DM2,MATCH(Tabelle1!I24,_101_14_Millardet_et_de_Grasset,0),IF(Tabelle1!H24=Tabelle2!DN2,MATCH(Tabelle1!I24,_110_Richter,0),IF(Tabelle1!H24=Tabelle2!DO2,MATCH(Tabelle1!I24,_161_49_Couderc,0),"Nicht gelistete Sorte/ Klon")))))))</f>
        <v>Nicht gelistete Sorte/ Klon</v>
      </c>
      <c r="K68" s="28" t="str">
        <f>IF(J68="Nicht gelistete Sorte/ Klon","Nicht gelistete Sorte/ Klon","")</f>
        <v>Nicht gelistete Sorte/ Klon</v>
      </c>
      <c r="L68" s="28"/>
      <c r="M68" s="167"/>
      <c r="N68" s="167"/>
      <c r="O68" s="153"/>
      <c r="P68" s="156"/>
      <c r="Q68" s="16"/>
      <c r="R68" s="16"/>
      <c r="S68" s="51" t="str">
        <f>IF(Tabelle1!H25=Tabelle2!DI2,MATCH(Tabelle1!I25,_3309,0),IF(Tabelle1!H25=Tabelle2!DJ2,MATCH(Tabelle1!I25,_SO4,0),IF(Tabelle1!H25=Tabelle2!DK2,MATCH(Tabelle1!I25,_Sori,0),IF(Tabelle1!H25=Tabelle2!DL2,MATCH(Tabelle1!I25,_8B,0),IF(Tabelle1!H25=Tabelle2!DM2,MATCH(Tabelle1!I25,_101_14_Millardet_et_de_Grasset,0),IF(Tabelle1!H25=Tabelle2!DN2,MATCH(Tabelle1!I25,_110_Richter,0),IF(Tabelle1!H25=Tabelle2!DO2,MATCH(Tabelle1!I25,_161_49_Couderc,0),"Nicht gelistete Sorte/ Klon")))))))</f>
        <v>Nicht gelistete Sorte/ Klon</v>
      </c>
      <c r="T68" s="28" t="str">
        <f>IF(S68="Nicht gelistete Sorte/ Klon","Nicht gelistete Sorte/ Klon","")</f>
        <v>Nicht gelistete Sorte/ Klon</v>
      </c>
      <c r="U68" s="28"/>
      <c r="V68" s="167"/>
      <c r="W68" s="167"/>
      <c r="X68" s="153"/>
      <c r="Y68" s="156"/>
      <c r="Z68" s="16"/>
      <c r="AA68" s="17"/>
    </row>
    <row r="69" spans="1:27" ht="13.5" thickBot="1">
      <c r="A69" s="56" t="str">
        <f>IF(Tabelle1!H23=Tabelle2!DP2,MATCH(Tabelle1!I23,_420_A_Millardet_et_de_Grasset,0),IF(Tabelle1!H23=Tabelle2!DQ2,MATCH(Tabelle1!I23,_1103_Paulsen,0),"Nicht gelistete Sorte/ Klon"))</f>
        <v>Nicht gelistete Sorte/ Klon</v>
      </c>
      <c r="B69" s="37" t="str">
        <f>IF(A69="Nicht gelistete Sorte/ Klon","Nicht gelistete Sorte/ Klon","")</f>
        <v>Nicht gelistete Sorte/ Klon</v>
      </c>
      <c r="C69" s="37"/>
      <c r="D69" s="168"/>
      <c r="E69" s="168"/>
      <c r="F69" s="154"/>
      <c r="G69" s="157"/>
      <c r="H69" s="19"/>
      <c r="I69" s="19"/>
      <c r="J69" s="56" t="str">
        <f>IF(Tabelle1!H24=Tabelle2!DP2,MATCH(Tabelle1!I24,_420_A_Millardet_et_de_Grasset,0),IF(Tabelle1!H24=Tabelle2!DQ2,MATCH(Tabelle1!I24,_1103_Paulsen,0),"Nicht gelistete Sorte/ Klon"))</f>
        <v>Nicht gelistete Sorte/ Klon</v>
      </c>
      <c r="K69" s="37" t="str">
        <f>IF(J69="Nicht gelistete Sorte/ Klon","Nicht gelistete Sorte/ Klon","")</f>
        <v>Nicht gelistete Sorte/ Klon</v>
      </c>
      <c r="L69" s="37"/>
      <c r="M69" s="168"/>
      <c r="N69" s="168"/>
      <c r="O69" s="154"/>
      <c r="P69" s="157"/>
      <c r="Q69" s="19"/>
      <c r="R69" s="19"/>
      <c r="S69" s="56" t="str">
        <f>IF(Tabelle1!H25=Tabelle2!DP2,MATCH(Tabelle1!I25,_420_A_Millardet_et_de_Grasset,0),IF(Tabelle1!H25=Tabelle2!DQ2,MATCH(Tabelle1!I25,_1103_Paulsen,0),"Nicht gelistete Sorte/ Klon"))</f>
        <v>Nicht gelistete Sorte/ Klon</v>
      </c>
      <c r="T69" s="37" t="str">
        <f>IF(S69="Nicht gelistete Sorte/ Klon","Nicht gelistete Sorte/ Klon","")</f>
        <v>Nicht gelistete Sorte/ Klon</v>
      </c>
      <c r="U69" s="37"/>
      <c r="V69" s="168"/>
      <c r="W69" s="168"/>
      <c r="X69" s="154"/>
      <c r="Y69" s="157"/>
      <c r="Z69" s="19"/>
      <c r="AA69" s="20"/>
    </row>
    <row r="70" spans="1:27" ht="13.5" thickBot="1">
      <c r="A70" s="162" t="s">
        <v>740</v>
      </c>
      <c r="B70" s="163"/>
      <c r="C70" s="163"/>
      <c r="D70" s="163"/>
      <c r="E70" s="163"/>
      <c r="F70" s="163"/>
      <c r="G70" s="163"/>
      <c r="H70" s="163"/>
      <c r="I70" s="163"/>
      <c r="J70" s="162" t="s">
        <v>741</v>
      </c>
      <c r="K70" s="163"/>
      <c r="L70" s="163"/>
      <c r="M70" s="163"/>
      <c r="N70" s="163"/>
      <c r="O70" s="163"/>
      <c r="P70" s="163"/>
      <c r="Q70" s="163"/>
      <c r="R70" s="164"/>
      <c r="S70" s="162" t="s">
        <v>742</v>
      </c>
      <c r="T70" s="163"/>
      <c r="U70" s="163"/>
      <c r="V70" s="163"/>
      <c r="W70" s="163"/>
      <c r="X70" s="163"/>
      <c r="Y70" s="163"/>
      <c r="Z70" s="163"/>
      <c r="AA70" s="164"/>
    </row>
    <row r="71" spans="1:27">
      <c r="A71" s="51" t="str">
        <f>IF(Tabelle1!C26=Tabelle2!A2,MATCH(Tabelle1!D26,Accent,0),IF(Tabelle1!C26=Tabelle2!B2,MATCH(Tabelle1!D26,Acolon,0),IF(Tabelle1!C26=Tabelle2!C2,MATCH(Tabelle1!D26,Albalonga,0),IF(Tabelle1!C26=Tabelle2!D2,MATCH(Tabelle1!D26,Allegro,0),IF(Tabelle1!C26=Tabelle2!E2,MATCH(Tabelle1!D26,Arnsburger,0),IF(Tabelle1!C26=Tabelle2!F2,MATCH(Tabelle1!D26,Auxerrois,0),IF(Tabelle1!C26=Tabelle2!G2,MATCH(Tabelle1!D26,Bacchus,0),"Nicht gelistete Sorte/ Klon")))))))</f>
        <v>Nicht gelistete Sorte/ Klon</v>
      </c>
      <c r="B71" s="39" t="str">
        <f t="shared" ref="B71:B88" si="10">IF(A71="Nicht gelistete Sorte/ Klon","Nicht gelistete Sorte/ Klon","")</f>
        <v>Nicht gelistete Sorte/ Klon</v>
      </c>
      <c r="C71" s="16"/>
      <c r="D71" s="158" t="str">
        <f>IF(B71="",MATCH(B71,B71:B76,0),IF(B72="",MATCH(B72,B71:B76,0),IF(B73="",MATCH(B73,B71:B76,0),IF(B74="",MATCH(B74,B71:B76,0),IF(B75="",MATCH(B75,B71:B76,0),IF(B76="",MATCH(B76,B71:B76,0),"Nicht gelistete Sorte/ Klon"))))))</f>
        <v>Nicht gelistete Sorte/ Klon</v>
      </c>
      <c r="E71" s="158" t="str">
        <f>IF(D71="Nicht gelistete Sorte/ Klon","Nicht gelistete Sorte/ Klon","")</f>
        <v>Nicht gelistete Sorte/ Klon</v>
      </c>
      <c r="F71" s="165" t="b">
        <f>IF(E71="","",ISERROR(E71))</f>
        <v>0</v>
      </c>
      <c r="G71" s="166" t="str">
        <f>IF(F71=FALSE,"Nicht gelistete Sorte/ Klon","")</f>
        <v>Nicht gelistete Sorte/ Klon</v>
      </c>
      <c r="H71" s="16"/>
      <c r="I71" s="16"/>
      <c r="J71" s="51" t="str">
        <f>IF(Tabelle1!C27=Tabelle2!A2,MATCH(Tabelle1!D27,Accent,0),IF(Tabelle1!C27=Tabelle2!B2,MATCH(Tabelle1!D27,Acolon,0),IF(Tabelle1!C27=Tabelle2!C2,MATCH(Tabelle1!D27,Albalonga,0),IF(Tabelle1!C27=Tabelle2!D2,MATCH(Tabelle1!D27,Allegro,0),IF(Tabelle1!C27=Tabelle2!E2,MATCH(Tabelle1!D27,Arnsburger,0),IF(Tabelle1!C27=Tabelle2!F2,MATCH(Tabelle1!D27,Auxerrois,0),IF(Tabelle1!C27=Tabelle2!G2,MATCH(Tabelle1!D27,Bacchus,0),"Nicht gelistete Sorte/ Klon")))))))</f>
        <v>Nicht gelistete Sorte/ Klon</v>
      </c>
      <c r="K71" s="39" t="str">
        <f t="shared" ref="K71:K88" si="11">IF(J71="Nicht gelistete Sorte/ Klon","Nicht gelistete Sorte/ Klon","")</f>
        <v>Nicht gelistete Sorte/ Klon</v>
      </c>
      <c r="L71" s="16"/>
      <c r="M71" s="158" t="str">
        <f>IF(K71="",MATCH(K71,K71:K76,0),IF(K72="",MATCH(K72,K71:K76,0),IF(K73="",MATCH(K73,K71:K76,0),IF(K74="",MATCH(K74,K71:K76,0),IF(K75="",MATCH(K75,K71:K76,0),IF(K76="",MATCH(K76,K71:K76,0),"Nicht gelistete Sorte/ Klon"))))))</f>
        <v>Nicht gelistete Sorte/ Klon</v>
      </c>
      <c r="N71" s="158" t="str">
        <f>IF(M71="Nicht gelistete Sorte/ Klon","Nicht gelistete Sorte/ Klon","")</f>
        <v>Nicht gelistete Sorte/ Klon</v>
      </c>
      <c r="O71" s="165" t="b">
        <f>IF(N71="","",ISERROR(N71))</f>
        <v>0</v>
      </c>
      <c r="P71" s="166" t="str">
        <f>IF(O71=FALSE,"Nicht gelistete Sorte/ Klon","")</f>
        <v>Nicht gelistete Sorte/ Klon</v>
      </c>
      <c r="Q71" s="16"/>
      <c r="R71" s="16"/>
      <c r="S71" s="51" t="str">
        <f>IF(Tabelle1!C28=Tabelle2!A2,MATCH(Tabelle1!D28,Accent,0),IF(Tabelle1!C28=Tabelle2!B2,MATCH(Tabelle1!D28,Acolon,0),IF(Tabelle1!C28=Tabelle2!C2,MATCH(Tabelle1!D28,Albalonga,0),IF(Tabelle1!C28=Tabelle2!D2,MATCH(Tabelle1!D28,Allegro,0),IF(Tabelle1!C28=Tabelle2!E2,MATCH(Tabelle1!D28,Arnsburger,0),IF(Tabelle1!C28=Tabelle2!F2,MATCH(Tabelle1!D28,Auxerrois,0),IF(Tabelle1!C28=Tabelle2!G2,MATCH(Tabelle1!D28,Bacchus,0),"Nicht gelistete Sorte/ Klon")))))))</f>
        <v>Nicht gelistete Sorte/ Klon</v>
      </c>
      <c r="T71" s="39" t="str">
        <f t="shared" ref="T71:T88" si="12">IF(S71="Nicht gelistete Sorte/ Klon","Nicht gelistete Sorte/ Klon","")</f>
        <v>Nicht gelistete Sorte/ Klon</v>
      </c>
      <c r="U71" s="16"/>
      <c r="V71" s="158" t="str">
        <f>IF(T71="",MATCH(T71,T71:T76,0),IF(T72="",MATCH(T72,T71:T76,0),IF(T73="",MATCH(T73,T71:T76,0),IF(T74="",MATCH(T74,T71:T76,0),IF(T75="",MATCH(T75,T71:T76,0),IF(T76="",MATCH(T76,T71:T76,0),"Nicht gelistete Sorte/ Klon"))))))</f>
        <v>Nicht gelistete Sorte/ Klon</v>
      </c>
      <c r="W71" s="158" t="str">
        <f>IF(V71="Nicht gelistete Sorte/ Klon","Nicht gelistete Sorte/ Klon","")</f>
        <v>Nicht gelistete Sorte/ Klon</v>
      </c>
      <c r="X71" s="165" t="b">
        <f>IF(W71="","",ISERROR(W71))</f>
        <v>0</v>
      </c>
      <c r="Y71" s="166" t="str">
        <f>IF(X71=FALSE,"Nicht gelistete Sorte/ Klon","")</f>
        <v>Nicht gelistete Sorte/ Klon</v>
      </c>
      <c r="Z71" s="16"/>
      <c r="AA71" s="17"/>
    </row>
    <row r="72" spans="1:27">
      <c r="A72" s="50" t="str">
        <f>IF(Tabelle1!C26=Tabelle2!H2,MATCH(Tabelle1!D26,Blauburger,0),IF(Tabelle1!C26=Tabelle2!I2,MATCH(Tabelle1!D26,Blauer_Frühburgunder,0),IF(Tabelle1!C26=Tabelle2!J2,MATCH(Tabelle1!D26,Blauer_Limberger,0),IF(Tabelle1!C26=Tabelle2!K2,MATCH(Tabelle1!D26,Blauer_Portugieser,0),IF(Tabelle1!C26=Tabelle2!L2,MATCH(Tabelle1!D26,Blauer_Silvaner,0),IF(Tabelle1!C26=Tabelle2!M2,MATCH(Tabelle1!D26,Blauer_Spätburgunder,0),IF(Tabelle1!C26=Tabelle2!N2,MATCH(Tabelle1!D26,Blauer_Trollinger,0),"Nicht gelistete Sorte/ Klon")))))))</f>
        <v>Nicht gelistete Sorte/ Klon</v>
      </c>
      <c r="B72" s="39" t="str">
        <f t="shared" si="10"/>
        <v>Nicht gelistete Sorte/ Klon</v>
      </c>
      <c r="C72" s="16"/>
      <c r="D72" s="159"/>
      <c r="E72" s="159"/>
      <c r="F72" s="160"/>
      <c r="G72" s="161"/>
      <c r="H72" s="16"/>
      <c r="I72" s="16"/>
      <c r="J72" s="50" t="str">
        <f>IF(Tabelle1!C27=Tabelle2!H2,MATCH(Tabelle1!D27,Blauburger,0),IF(Tabelle1!C27=Tabelle2!I2,MATCH(Tabelle1!D27,Blauer_Frühburgunder,0),IF(Tabelle1!C27=Tabelle2!J2,MATCH(Tabelle1!D27,Blauer_Limberger,0),IF(Tabelle1!C27=Tabelle2!K2,MATCH(Tabelle1!D27,Blauer_Portugieser,0),IF(Tabelle1!C27=Tabelle2!L2,MATCH(Tabelle1!D27,Blauer_Silvaner,0),IF(Tabelle1!C27=Tabelle2!M2,MATCH(Tabelle1!D27,Blauer_Spätburgunder,0),IF(Tabelle1!C27=Tabelle2!N2,MATCH(Tabelle1!D27,Blauer_Trollinger,0),"Nicht gelistete Sorte/ Klon")))))))</f>
        <v>Nicht gelistete Sorte/ Klon</v>
      </c>
      <c r="K72" s="39" t="str">
        <f t="shared" si="11"/>
        <v>Nicht gelistete Sorte/ Klon</v>
      </c>
      <c r="L72" s="16"/>
      <c r="M72" s="159"/>
      <c r="N72" s="159"/>
      <c r="O72" s="160"/>
      <c r="P72" s="161"/>
      <c r="Q72" s="16"/>
      <c r="R72" s="16"/>
      <c r="S72" s="50" t="str">
        <f>IF(Tabelle1!C28=Tabelle2!H2,MATCH(Tabelle1!D28,Blauburger,0),IF(Tabelle1!C28=Tabelle2!I2,MATCH(Tabelle1!D28,Blauer_Frühburgunder,0),IF(Tabelle1!C28=Tabelle2!J2,MATCH(Tabelle1!D28,Blauer_Limberger,0),IF(Tabelle1!C28=Tabelle2!K2,MATCH(Tabelle1!D28,Blauer_Portugieser,0),IF(Tabelle1!C28=Tabelle2!L2,MATCH(Tabelle1!D28,Blauer_Silvaner,0),IF(Tabelle1!C28=Tabelle2!M2,MATCH(Tabelle1!D28,Blauer_Spätburgunder,0),IF(Tabelle1!C28=Tabelle2!N2,MATCH(Tabelle1!D28,Blauer_Trollinger,0),"Nicht gelistete Sorte/ Klon")))))))</f>
        <v>Nicht gelistete Sorte/ Klon</v>
      </c>
      <c r="T72" s="39" t="str">
        <f t="shared" si="12"/>
        <v>Nicht gelistete Sorte/ Klon</v>
      </c>
      <c r="U72" s="16"/>
      <c r="V72" s="159"/>
      <c r="W72" s="159"/>
      <c r="X72" s="160"/>
      <c r="Y72" s="161"/>
      <c r="Z72" s="16"/>
      <c r="AA72" s="17"/>
    </row>
    <row r="73" spans="1:27">
      <c r="A73" s="51" t="str">
        <f>IF(Tabelle1!C26=Tabelle2!O2,MATCH(Tabelle1!D26,Blauer_Zweigelt,0),IF(Tabelle1!C26=Tabelle2!P2,MATCH(Tabelle1!D26,Bolero,0),IF(Tabelle1!C26=Tabelle2!Q2,MATCH(Tabelle1!D26,Bronner,0),IF(Tabelle1!C26=Tabelle2!R2,MATCH(Tabelle1!D26,Cabernet_Carbon,0),IF(Tabelle1!C26=Tabelle2!S2,MATCH(Tabelle1!D26,Cabernet_Carol,0),IF(Tabelle1!C26=Tabelle2!T2,MATCH(Tabelle1!D26,Cabernet_Cortis,0),IF(Tabelle1!C26=Tabelle2!U2,MATCH(Tabelle1!D26,Cabernet_Cubin,0),"Nicht gelistete Sorte/ Klon")))))))</f>
        <v>Nicht gelistete Sorte/ Klon</v>
      </c>
      <c r="B73" s="39" t="str">
        <f t="shared" si="10"/>
        <v>Nicht gelistete Sorte/ Klon</v>
      </c>
      <c r="C73" s="16"/>
      <c r="D73" s="159"/>
      <c r="E73" s="159"/>
      <c r="F73" s="160"/>
      <c r="G73" s="161"/>
      <c r="H73" s="16"/>
      <c r="I73" s="16"/>
      <c r="J73" s="51" t="str">
        <f>IF(Tabelle1!C27=Tabelle2!O2,MATCH(Tabelle1!D27,Blauer_Zweigelt,0),IF(Tabelle1!C27=Tabelle2!P2,MATCH(Tabelle1!D27,Bolero,0),IF(Tabelle1!C27=Tabelle2!Q2,MATCH(Tabelle1!D27,Bronner,0),IF(Tabelle1!C27=Tabelle2!R2,MATCH(Tabelle1!D27,Cabernet_Carbon,0),IF(Tabelle1!C27=Tabelle2!S2,MATCH(Tabelle1!D27,Cabernet_Carol,0),IF(Tabelle1!C27=Tabelle2!T2,MATCH(Tabelle1!D27,Cabernet_Cortis,0),IF(Tabelle1!C27=Tabelle2!U2,MATCH(Tabelle1!D27,Cabernet_Cubin,0),"Nicht gelistete Sorte/ Klon")))))))</f>
        <v>Nicht gelistete Sorte/ Klon</v>
      </c>
      <c r="K73" s="39" t="str">
        <f t="shared" si="11"/>
        <v>Nicht gelistete Sorte/ Klon</v>
      </c>
      <c r="L73" s="16"/>
      <c r="M73" s="159"/>
      <c r="N73" s="159"/>
      <c r="O73" s="160"/>
      <c r="P73" s="161"/>
      <c r="Q73" s="16"/>
      <c r="R73" s="16"/>
      <c r="S73" s="51" t="str">
        <f>IF(Tabelle1!C28=Tabelle2!O2,MATCH(Tabelle1!D28,Blauer_Zweigelt,0),IF(Tabelle1!C28=Tabelle2!P2,MATCH(Tabelle1!D28,Bolero,0),IF(Tabelle1!C28=Tabelle2!Q2,MATCH(Tabelle1!D28,Bronner,0),IF(Tabelle1!C28=Tabelle2!R2,MATCH(Tabelle1!D28,Cabernet_Carbon,0),IF(Tabelle1!C28=Tabelle2!S2,MATCH(Tabelle1!D28,Cabernet_Carol,0),IF(Tabelle1!C28=Tabelle2!T2,MATCH(Tabelle1!D28,Cabernet_Cortis,0),IF(Tabelle1!C28=Tabelle2!U2,MATCH(Tabelle1!D28,Cabernet_Cubin,0),"Nicht gelistete Sorte/ Klon")))))))</f>
        <v>Nicht gelistete Sorte/ Klon</v>
      </c>
      <c r="T73" s="39" t="str">
        <f t="shared" si="12"/>
        <v>Nicht gelistete Sorte/ Klon</v>
      </c>
      <c r="U73" s="16"/>
      <c r="V73" s="159"/>
      <c r="W73" s="159"/>
      <c r="X73" s="160"/>
      <c r="Y73" s="161"/>
      <c r="Z73" s="16"/>
      <c r="AA73" s="17"/>
    </row>
    <row r="74" spans="1:27">
      <c r="A74" s="51" t="str">
        <f>IF(Tabelle1!C26=Tabelle2!V2,MATCH(Tabelle1!D26,Cabernet_Dorio,0),IF(Tabelle1!C26=Tabelle2!W2,MATCH(Tabelle1!D26,Cabernet_Dorsa,0),IF(Tabelle1!C26=Tabelle2!X2,MATCH(Tabelle1!D26,Cabernet_Franc,0),IF(Tabelle1!C26=Tabelle2!Y2,MATCH(Tabelle1!D26,Cabernet_Mitos,0),IF(Tabelle1!C26=Tabelle2!Z2,MATCH(Tabelle1!D26,Cabernet_Sauvignon,0),IF(Tabelle1!C26=Tabelle2!AA2,MATCH(Tabelle1!D26,Calandro,0),IF(Tabelle1!C26=Tabelle2!AB2,MATCH(Tabelle1!D26,Chardonnay,0),"Nicht gelistete Sorte/ Klon")))))))</f>
        <v>Nicht gelistete Sorte/ Klon</v>
      </c>
      <c r="B74" s="42" t="str">
        <f t="shared" si="10"/>
        <v>Nicht gelistete Sorte/ Klon</v>
      </c>
      <c r="C74" s="16"/>
      <c r="D74" s="159"/>
      <c r="E74" s="159"/>
      <c r="F74" s="160"/>
      <c r="G74" s="161"/>
      <c r="H74" s="16"/>
      <c r="I74" s="16"/>
      <c r="J74" s="51" t="str">
        <f>IF(Tabelle1!C27=Tabelle2!V2,MATCH(Tabelle1!D27,Cabernet_Dorio,0),IF(Tabelle1!C27=Tabelle2!W2,MATCH(Tabelle1!D27,Cabernet_Dorsa,0),IF(Tabelle1!C27=Tabelle2!X2,MATCH(Tabelle1!D27,Cabernet_Franc,0),IF(Tabelle1!C27=Tabelle2!Y2,MATCH(Tabelle1!D27,Cabernet_Mitos,0),IF(Tabelle1!C27=Tabelle2!Z2,MATCH(Tabelle1!D27,Cabernet_Sauvignon,0),IF(Tabelle1!C27=Tabelle2!AA2,MATCH(Tabelle1!D27,Calandro,0),IF(Tabelle1!C27=Tabelle2!AB2,MATCH(Tabelle1!D27,Chardonnay,0),"Nicht gelistete Sorte/ Klon")))))))</f>
        <v>Nicht gelistete Sorte/ Klon</v>
      </c>
      <c r="K74" s="42" t="str">
        <f t="shared" si="11"/>
        <v>Nicht gelistete Sorte/ Klon</v>
      </c>
      <c r="L74" s="16"/>
      <c r="M74" s="159"/>
      <c r="N74" s="159"/>
      <c r="O74" s="160"/>
      <c r="P74" s="161"/>
      <c r="Q74" s="16"/>
      <c r="R74" s="16"/>
      <c r="S74" s="51" t="str">
        <f>IF(Tabelle1!C28=Tabelle2!V2,MATCH(Tabelle1!D28,Cabernet_Dorio,0),IF(Tabelle1!C28=Tabelle2!W2,MATCH(Tabelle1!D28,Cabernet_Dorsa,0),IF(Tabelle1!C28=Tabelle2!X2,MATCH(Tabelle1!D28,Cabernet_Franc,0),IF(Tabelle1!C28=Tabelle2!Y2,MATCH(Tabelle1!D28,Cabernet_Mitos,0),IF(Tabelle1!C28=Tabelle2!Z2,MATCH(Tabelle1!D28,Cabernet_Sauvignon,0),IF(Tabelle1!C28=Tabelle2!AA2,MATCH(Tabelle1!D28,Calandro,0),IF(Tabelle1!C28=Tabelle2!AB2,MATCH(Tabelle1!D28,Chardonnay,0),"Nicht gelistete Sorte/ Klon")))))))</f>
        <v>Nicht gelistete Sorte/ Klon</v>
      </c>
      <c r="T74" s="42" t="str">
        <f t="shared" si="12"/>
        <v>Nicht gelistete Sorte/ Klon</v>
      </c>
      <c r="U74" s="16"/>
      <c r="V74" s="159"/>
      <c r="W74" s="159"/>
      <c r="X74" s="160"/>
      <c r="Y74" s="161"/>
      <c r="Z74" s="16"/>
      <c r="AA74" s="17"/>
    </row>
    <row r="75" spans="1:27">
      <c r="A75" s="51" t="str">
        <f>IF(Tabelle1!C26=Tabelle2!AC2,MATCH(Tabelle1!D26,Dakapo,0),IF(Tabelle1!C26=Tabelle2!AD2,MATCH(Tabelle1!D26,Deckrot,0),IF(Tabelle1!C26=Tabelle2!AE2,MATCH(Tabelle1!D26,Domina,0),IF(Tabelle1!C26=Tabelle2!AF2,MATCH(Tabelle1!D26,Dornfelder,0),IF(Tabelle1!C26=Tabelle2!AG2,MATCH(Tabelle1!D26,Dunkelfelder,0),IF(Tabelle1!C26=Tabelle2!AH2,MATCH(Tabelle1!D26,Ehrenbreitsteiner,0),IF(Tabelle1!C26=Tabelle2!AI2,MATCH(Tabelle1!D26,Ehrenfelser,0),"Nicht gelistete Sorte/ Klon")))))))</f>
        <v>Nicht gelistete Sorte/ Klon</v>
      </c>
      <c r="B75" s="39" t="str">
        <f t="shared" si="10"/>
        <v>Nicht gelistete Sorte/ Klon</v>
      </c>
      <c r="C75" s="16"/>
      <c r="D75" s="159"/>
      <c r="E75" s="159"/>
      <c r="F75" s="160"/>
      <c r="G75" s="161"/>
      <c r="H75" s="16"/>
      <c r="I75" s="16"/>
      <c r="J75" s="51" t="str">
        <f>IF(Tabelle1!C27=Tabelle2!AC2,MATCH(Tabelle1!D27,Dakapo,0),IF(Tabelle1!C27=Tabelle2!AD2,MATCH(Tabelle1!D27,Deckrot,0),IF(Tabelle1!C27=Tabelle2!AE2,MATCH(Tabelle1!D27,Domina,0),IF(Tabelle1!C27=Tabelle2!AF2,MATCH(Tabelle1!D27,Dornfelder,0),IF(Tabelle1!C27=Tabelle2!AG2,MATCH(Tabelle1!D27,Dunkelfelder,0),IF(Tabelle1!C27=Tabelle2!AH2,MATCH(Tabelle1!D27,Ehrenbreitsteiner,0),IF(Tabelle1!C27=Tabelle2!AI2,MATCH(Tabelle1!D27,Ehrenfelser,0),"Nicht gelistete Sorte/ Klon")))))))</f>
        <v>Nicht gelistete Sorte/ Klon</v>
      </c>
      <c r="K75" s="39" t="str">
        <f t="shared" si="11"/>
        <v>Nicht gelistete Sorte/ Klon</v>
      </c>
      <c r="L75" s="16"/>
      <c r="M75" s="159"/>
      <c r="N75" s="159"/>
      <c r="O75" s="160"/>
      <c r="P75" s="161"/>
      <c r="Q75" s="16"/>
      <c r="R75" s="16"/>
      <c r="S75" s="51" t="str">
        <f>IF(Tabelle1!C28=Tabelle2!AC2,MATCH(Tabelle1!D28,Dakapo,0),IF(Tabelle1!C28=Tabelle2!AD2,MATCH(Tabelle1!D28,Deckrot,0),IF(Tabelle1!C28=Tabelle2!AE2,MATCH(Tabelle1!D28,Domina,0),IF(Tabelle1!C28=Tabelle2!AF2,MATCH(Tabelle1!D28,Dornfelder,0),IF(Tabelle1!C28=Tabelle2!AG2,MATCH(Tabelle1!D28,Dunkelfelder,0),IF(Tabelle1!C28=Tabelle2!AH2,MATCH(Tabelle1!D28,Ehrenbreitsteiner,0),IF(Tabelle1!C28=Tabelle2!AI2,MATCH(Tabelle1!D28,Ehrenfelser,0),"Nicht gelistete Sorte/ Klon")))))))</f>
        <v>Nicht gelistete Sorte/ Klon</v>
      </c>
      <c r="T75" s="39" t="str">
        <f t="shared" si="12"/>
        <v>Nicht gelistete Sorte/ Klon</v>
      </c>
      <c r="U75" s="16"/>
      <c r="V75" s="159"/>
      <c r="W75" s="159"/>
      <c r="X75" s="160"/>
      <c r="Y75" s="161"/>
      <c r="Z75" s="16"/>
      <c r="AA75" s="17"/>
    </row>
    <row r="76" spans="1:27">
      <c r="A76" s="52" t="str">
        <f>IF(Tabelle1!C26=Tabelle2!AJ2,MATCH(Tabelle1!D26,Faberrebe,0),IF(Tabelle1!C26=Tabelle2!AK2,MATCH(Tabelle1!D26,Findling,0),IF(Tabelle1!C26=Tabelle2!AL2,MATCH(Tabelle1!D26,Freisamer,0),IF(Tabelle1!C26=Tabelle2!AM2,MATCH(Tabelle1!D26,Früher_roter_Malvasier,0),IF(Tabelle1!C26=Tabelle2!AN2,MATCH(Tabelle1!D26,Gelber_Muskateller,0),IF(Tabelle1!C26=Tabelle2!AO2,MATCH(Tabelle1!D26,Goldriesling,0),IF(Tabelle1!C26=Tabelle2!AP2,MATCH(Tabelle1!D26,Grüner_Silvaner,0),"Nicht gelistete Sorte/ Klon")))))))</f>
        <v>Nicht gelistete Sorte/ Klon</v>
      </c>
      <c r="B76" s="44" t="str">
        <f t="shared" si="10"/>
        <v>Nicht gelistete Sorte/ Klon</v>
      </c>
      <c r="C76" s="29"/>
      <c r="D76" s="159"/>
      <c r="E76" s="159"/>
      <c r="F76" s="160"/>
      <c r="G76" s="161"/>
      <c r="H76" s="16"/>
      <c r="I76" s="16"/>
      <c r="J76" s="52" t="str">
        <f>IF(Tabelle1!C27=Tabelle2!AJ2,MATCH(Tabelle1!D27,Faberrebe,0),IF(Tabelle1!C27=Tabelle2!AK2,MATCH(Tabelle1!D27,Findling,0),IF(Tabelle1!C27=Tabelle2!AL2,MATCH(Tabelle1!D27,Freisamer,0),IF(Tabelle1!C27=Tabelle2!AM2,MATCH(Tabelle1!D27,Früher_roter_Malvasier,0),IF(Tabelle1!C27=Tabelle2!AN2,MATCH(Tabelle1!D27,Gelber_Muskateller,0),IF(Tabelle1!C27=Tabelle2!AO2,MATCH(Tabelle1!D27,Goldriesling,0),IF(Tabelle1!C27=Tabelle2!AP2,MATCH(Tabelle1!D27,Grüner_Silvaner,0),"Nicht gelistete Sorte/ Klon")))))))</f>
        <v>Nicht gelistete Sorte/ Klon</v>
      </c>
      <c r="K76" s="44" t="str">
        <f t="shared" si="11"/>
        <v>Nicht gelistete Sorte/ Klon</v>
      </c>
      <c r="L76" s="1"/>
      <c r="M76" s="159"/>
      <c r="N76" s="159"/>
      <c r="O76" s="160"/>
      <c r="P76" s="161"/>
      <c r="Q76" s="16"/>
      <c r="R76" s="16"/>
      <c r="S76" s="52" t="str">
        <f>IF(Tabelle1!C28=Tabelle2!AJ2,MATCH(Tabelle1!D28,Faberrebe,0),IF(Tabelle1!C28=Tabelle2!AK2,MATCH(Tabelle1!D28,Findling,0),IF(Tabelle1!C28=Tabelle2!AL2,MATCH(Tabelle1!D28,Freisamer,0),IF(Tabelle1!C28=Tabelle2!AM2,MATCH(Tabelle1!D28,Früher_roter_Malvasier,0),IF(Tabelle1!C28=Tabelle2!AN2,MATCH(Tabelle1!D28,Gelber_Muskateller,0),IF(Tabelle1!C28=Tabelle2!AO2,MATCH(Tabelle1!D28,Goldriesling,0),IF(Tabelle1!C28=Tabelle2!AP2,MATCH(Tabelle1!D28,Grüner_Silvaner,0),"Nicht gelistete Sorte/ Klon")))))))</f>
        <v>Nicht gelistete Sorte/ Klon</v>
      </c>
      <c r="T76" s="44" t="str">
        <f t="shared" si="12"/>
        <v>Nicht gelistete Sorte/ Klon</v>
      </c>
      <c r="U76" s="29"/>
      <c r="V76" s="159"/>
      <c r="W76" s="159"/>
      <c r="X76" s="160"/>
      <c r="Y76" s="161"/>
      <c r="Z76" s="16"/>
      <c r="AA76" s="17"/>
    </row>
    <row r="77" spans="1:27">
      <c r="A77" s="53" t="str">
        <f>IF(Tabelle1!C26=Tabelle2!AQ2,MATCH(Tabelle1!D26,Hegel,0),IF(Tabelle1!C26=Tabelle2!AR2,MATCH(Tabelle1!D26,Helfensteiner,0),IF(Tabelle1!C26=Tabelle2!AS2,MATCH(Tabelle1!D26,Helios,0),IF(Tabelle1!C26=Tabelle2!AT2,MATCH(Tabelle1!D26,Heroldrebe,0),IF(Tabelle1!C26=Tabelle2!AU2,MATCH(Tabelle1!D26,Hibernal,0),IF(Tabelle1!C26=Tabelle2!AV2,MATCH(Tabelle1!D26,Hölder,0),IF(Tabelle1!C26=Tabelle2!AW2,MATCH(Tabelle1!D26,Huxelrebe,0),"Nicht gelistete Sorte/ Klon")))))))</f>
        <v>Nicht gelistete Sorte/ Klon</v>
      </c>
      <c r="B77" s="46" t="str">
        <f t="shared" si="10"/>
        <v>Nicht gelistete Sorte/ Klon</v>
      </c>
      <c r="C77" s="16"/>
      <c r="D77" s="158" t="str">
        <f>IF(B77="",MATCH(B77,B77:B82,0),IF(B78="",MATCH(B78,B77:B82,0),IF(B79="",MATCH(B79,B77:B82,0),IF(B80="",MATCH(B80,B77:B82,0),IF(B81="",MATCH(B81,B77:B82,0),IF(B82="",MATCH(B82,B77:B82,0),"Nicht gelistete Sorte/ Klon"))))))</f>
        <v>Nicht gelistete Sorte/ Klon</v>
      </c>
      <c r="E77" s="159" t="str">
        <f>IF(D77="Nicht gelistete Sorte/ Klon","Nicht gelistete Sorte/ Klon","")</f>
        <v>Nicht gelistete Sorte/ Klon</v>
      </c>
      <c r="F77" s="160" t="b">
        <f>IF(E77="","",ISERROR(E77))</f>
        <v>0</v>
      </c>
      <c r="G77" s="161" t="str">
        <f>IF(F77=FALSE,"Nicht gelistete Sorte/ Klon","")</f>
        <v>Nicht gelistete Sorte/ Klon</v>
      </c>
      <c r="H77" s="16"/>
      <c r="I77" s="16"/>
      <c r="J77" s="53" t="str">
        <f>IF(Tabelle1!C27=Tabelle2!AQ2,MATCH(Tabelle1!D27,Hegel,0),IF(Tabelle1!C27=Tabelle2!AR2,MATCH(Tabelle1!D27,Helfensteiner,0),IF(Tabelle1!C27=Tabelle2!AS2,MATCH(Tabelle1!D27,Helios,0),IF(Tabelle1!C27=Tabelle2!AT2,MATCH(Tabelle1!D27,Heroldrebe,0),IF(Tabelle1!C27=Tabelle2!AU2,MATCH(Tabelle1!D27,Hibernal,0),IF(Tabelle1!C27=Tabelle2!AV2,MATCH(Tabelle1!D27,Hölder,0),IF(Tabelle1!C27=Tabelle2!AW2,MATCH(Tabelle1!D27,Huxelrebe,0),"Nicht gelistete Sorte/ Klon")))))))</f>
        <v>Nicht gelistete Sorte/ Klon</v>
      </c>
      <c r="K77" s="46" t="str">
        <f t="shared" si="11"/>
        <v>Nicht gelistete Sorte/ Klon</v>
      </c>
      <c r="L77" s="16"/>
      <c r="M77" s="159" t="str">
        <f>IF(K77="",MATCH(K77,K77:K82,0),IF(K78="",MATCH(K78,K77:K82,0),IF(K79="",MATCH(K79,K77:K82,0),IF(K80="",MATCH(K80,K77:K82,0),IF(K81="",MATCH(K81,K77:K82,0),IF(K82="",MATCH(K82,K77:K82,0),"Nicht gelistete Sorte/ Klon"))))))</f>
        <v>Nicht gelistete Sorte/ Klon</v>
      </c>
      <c r="N77" s="159" t="str">
        <f>IF(M77="Nicht gelistete Sorte/ Klon","Nicht gelistete Sorte/ Klon","")</f>
        <v>Nicht gelistete Sorte/ Klon</v>
      </c>
      <c r="O77" s="160" t="b">
        <f>IF(N77="","",ISERROR(N77))</f>
        <v>0</v>
      </c>
      <c r="P77" s="161" t="str">
        <f>IF(O77=FALSE,"Nicht gelistete Sorte/ Klon","")</f>
        <v>Nicht gelistete Sorte/ Klon</v>
      </c>
      <c r="Q77" s="16"/>
      <c r="R77" s="16"/>
      <c r="S77" s="53" t="str">
        <f>IF(Tabelle1!C28=Tabelle2!AQ2,MATCH(Tabelle1!D28,Hegel,0),IF(Tabelle1!C28=Tabelle2!AR2,MATCH(Tabelle1!D28,Helfensteiner,0),IF(Tabelle1!C28=Tabelle2!AS2,MATCH(Tabelle1!D28,Helios,0),IF(Tabelle1!C28=Tabelle2!AT2,MATCH(Tabelle1!D28,Heroldrebe,0),IF(Tabelle1!C28=Tabelle2!AU2,MATCH(Tabelle1!D28,Hibernal,0),IF(Tabelle1!C28=Tabelle2!AV2,MATCH(Tabelle1!D28,Hölder,0),IF(Tabelle1!C28=Tabelle2!AW2,MATCH(Tabelle1!D28,Huxelrebe,0),"Nicht gelistete Sorte/ Klon")))))))</f>
        <v>Nicht gelistete Sorte/ Klon</v>
      </c>
      <c r="T77" s="46" t="str">
        <f t="shared" si="12"/>
        <v>Nicht gelistete Sorte/ Klon</v>
      </c>
      <c r="U77" s="16"/>
      <c r="V77" s="158" t="str">
        <f>IF(T77="",MATCH(T77,T77:T82,0),IF(T78="",MATCH(T78,T77:T82,0),IF(T79="",MATCH(T79,T77:T82,0),IF(T80="",MATCH(T80,T77:T82,0),IF(T81="",MATCH(T81,T77:T82,0),IF(T82="",MATCH(T82,T77:T82,0),"Nicht gelistete Sorte/ Klon"))))))</f>
        <v>Nicht gelistete Sorte/ Klon</v>
      </c>
      <c r="W77" s="159" t="str">
        <f>IF(V77="Nicht gelistete Sorte/ Klon","Nicht gelistete Sorte/ Klon","")</f>
        <v>Nicht gelistete Sorte/ Klon</v>
      </c>
      <c r="X77" s="160" t="b">
        <f>IF(W77="","",ISERROR(W77))</f>
        <v>0</v>
      </c>
      <c r="Y77" s="161" t="str">
        <f>IF(X77=FALSE,"Nicht gelistete Sorte/ Klon","")</f>
        <v>Nicht gelistete Sorte/ Klon</v>
      </c>
      <c r="Z77" s="16"/>
      <c r="AA77" s="17"/>
    </row>
    <row r="78" spans="1:27" ht="13.5" thickBot="1">
      <c r="A78" s="51" t="str">
        <f>IF(Tabelle1!C26=Tabelle2!AX2,MATCH(Tabelle1!D26,Johanniter,0),IF(Tabelle1!C26=Tabelle2!AY2,MATCH(Tabelle1!D26,Juwel,0),IF(Tabelle1!C26=Tabelle2!AZ2,MATCH(Tabelle1!D26,Kanzler,0),IF(Tabelle1!C26=Tabelle2!BA2,MATCH(Tabelle1!D26,Kerner,0),IF(Tabelle1!C26=Tabelle2!BB2,MATCH(Tabelle1!D26,Kernling,0),IF(Tabelle1!C26=Tabelle2!BC2,MATCH(Tabelle1!D26,Mariensteiner,0),IF(Tabelle1!C26=Tabelle2!BD2,MATCH(Tabelle1!D26,Merlot,0),"Nicht gelistete Sorte/ Klon")))))))</f>
        <v>Nicht gelistete Sorte/ Klon</v>
      </c>
      <c r="B78" s="39" t="str">
        <f t="shared" si="10"/>
        <v>Nicht gelistete Sorte/ Klon</v>
      </c>
      <c r="C78" s="16"/>
      <c r="D78" s="159"/>
      <c r="E78" s="159"/>
      <c r="F78" s="160"/>
      <c r="G78" s="161"/>
      <c r="H78" s="16"/>
      <c r="I78" s="16"/>
      <c r="J78" s="51" t="str">
        <f>IF(Tabelle1!C27=Tabelle2!AX2,MATCH(Tabelle1!D27,Johanniter,0),IF(Tabelle1!C27=Tabelle2!AY2,MATCH(Tabelle1!D27,Juwel,0),IF(Tabelle1!C27=Tabelle2!AZ2,MATCH(Tabelle1!D27,Kanzler,0),IF(Tabelle1!C27=Tabelle2!BA2,MATCH(Tabelle1!D27,Kerner,0),IF(Tabelle1!C27=Tabelle2!BB2,MATCH(Tabelle1!D27,Kernling,0),IF(Tabelle1!C27=Tabelle2!BC2,MATCH(Tabelle1!D27,Mariensteiner,0),IF(Tabelle1!C27=Tabelle2!BD2,MATCH(Tabelle1!D27,Merlot,0),"Nicht gelistete Sorte/ Klon")))))))</f>
        <v>Nicht gelistete Sorte/ Klon</v>
      </c>
      <c r="K78" s="39" t="str">
        <f t="shared" si="11"/>
        <v>Nicht gelistete Sorte/ Klon</v>
      </c>
      <c r="L78" s="16"/>
      <c r="M78" s="159"/>
      <c r="N78" s="159"/>
      <c r="O78" s="160"/>
      <c r="P78" s="161"/>
      <c r="Q78" s="16"/>
      <c r="R78" s="16"/>
      <c r="S78" s="51" t="str">
        <f>IF(Tabelle1!C28=Tabelle2!AX2,MATCH(Tabelle1!D28,Johanniter,0),IF(Tabelle1!C28=Tabelle2!AY2,MATCH(Tabelle1!D28,Juwel,0),IF(Tabelle1!C28=Tabelle2!AZ2,MATCH(Tabelle1!D28,Kanzler,0),IF(Tabelle1!C28=Tabelle2!BA2,MATCH(Tabelle1!D28,Kerner,0),IF(Tabelle1!C28=Tabelle2!BB2,MATCH(Tabelle1!D28,Kernling,0),IF(Tabelle1!C28=Tabelle2!BC2,MATCH(Tabelle1!D28,Mariensteiner,0),IF(Tabelle1!C28=Tabelle2!BD2,MATCH(Tabelle1!D28,Merlot,0),"Nicht gelistete Sorte/ Klon")))))))</f>
        <v>Nicht gelistete Sorte/ Klon</v>
      </c>
      <c r="T78" s="39" t="str">
        <f t="shared" si="12"/>
        <v>Nicht gelistete Sorte/ Klon</v>
      </c>
      <c r="U78" s="16"/>
      <c r="V78" s="159"/>
      <c r="W78" s="159"/>
      <c r="X78" s="160"/>
      <c r="Y78" s="161"/>
      <c r="Z78" s="16"/>
      <c r="AA78" s="17"/>
    </row>
    <row r="79" spans="1:27" ht="13.5" thickBot="1">
      <c r="A79" s="51" t="str">
        <f>IF(Tabelle1!C26=Tabelle2!BE2,MATCH(Tabelle1!D26,Merzling,0),IF(Tabelle1!C26=Tabelle2!BF2,MATCH(Tabelle1!D26,Monarch,0),IF(Tabelle1!C26=Tabelle2!BG2,MATCH(Tabelle1!D26,Morio_Muskat,0),IF(Tabelle1!C26=Tabelle2!BH2,MATCH(Tabelle1!D26,Muskat_Ottonel,0),IF(Tabelle1!C26=Tabelle2!BI2,MATCH(Tabelle1!D26,Muskat_Trollinger,0),IF(Tabelle1!C26=Tabelle2!BJ2,MATCH(Tabelle1!D26,Müller_Thurgau,0),IF(Tabelle1!C26=Tabelle2!BK2,MATCH(Tabelle1!D26,Müllerrebe,0),"Nicht gelistete Sorte/ Klon")))))))</f>
        <v>Nicht gelistete Sorte/ Klon</v>
      </c>
      <c r="B79" s="39" t="str">
        <f t="shared" si="10"/>
        <v>Nicht gelistete Sorte/ Klon</v>
      </c>
      <c r="C79" s="16"/>
      <c r="D79" s="159"/>
      <c r="E79" s="159"/>
      <c r="F79" s="160"/>
      <c r="G79" s="161"/>
      <c r="H79" s="16"/>
      <c r="I79" s="47" t="str">
        <f>IF(G71="","",IF(G77="","",IF(G83="","","SNV")))</f>
        <v>SNV</v>
      </c>
      <c r="J79" s="51" t="str">
        <f>IF(Tabelle1!C27=Tabelle2!BE2,MATCH(Tabelle1!D27,Merzling,0),IF(Tabelle1!C27=Tabelle2!BF2,MATCH(Tabelle1!D27,Monarch,0),IF(Tabelle1!C27=Tabelle2!BG2,MATCH(Tabelle1!D27,Morio_Muskat,0),IF(Tabelle1!C27=Tabelle2!BH2,MATCH(Tabelle1!D27,Muskat_Ottonel,0),IF(Tabelle1!C27=Tabelle2!BI2,MATCH(Tabelle1!D27,Muskat_Trollinger,0),IF(Tabelle1!C27=Tabelle2!BJ2,MATCH(Tabelle1!D27,Müller_Thurgau,0),IF(Tabelle1!C27=Tabelle2!BK2,MATCH(Tabelle1!D27,Müllerrebe,0),"Nicht gelistete Sorte/ Klon")))))))</f>
        <v>Nicht gelistete Sorte/ Klon</v>
      </c>
      <c r="K79" s="39" t="str">
        <f t="shared" si="11"/>
        <v>Nicht gelistete Sorte/ Klon</v>
      </c>
      <c r="L79" s="16"/>
      <c r="M79" s="159"/>
      <c r="N79" s="159"/>
      <c r="O79" s="160"/>
      <c r="P79" s="161"/>
      <c r="Q79" s="16"/>
      <c r="R79" s="47" t="str">
        <f>IF(P71="","",IF(P77="","",IF(P83="","","SNV")))</f>
        <v>SNV</v>
      </c>
      <c r="S79" s="51" t="str">
        <f>IF(Tabelle1!C28=Tabelle2!BE2,MATCH(Tabelle1!D28,Merzling,0),IF(Tabelle1!C28=Tabelle2!BF2,MATCH(Tabelle1!D28,Monarch,0),IF(Tabelle1!C28=Tabelle2!BG2,MATCH(Tabelle1!D28,Morio_Muskat,0),IF(Tabelle1!C28=Tabelle2!BH2,MATCH(Tabelle1!D28,Muskat_Ottonel,0),IF(Tabelle1!C28=Tabelle2!BI2,MATCH(Tabelle1!D28,Muskat_Trollinger,0),IF(Tabelle1!C28=Tabelle2!BJ2,MATCH(Tabelle1!D28,Müller_Thurgau,0),IF(Tabelle1!C28=Tabelle2!BK2,MATCH(Tabelle1!D28,Müllerrebe,0),"Nicht gelistete Sorte/ Klon")))))))</f>
        <v>Nicht gelistete Sorte/ Klon</v>
      </c>
      <c r="T79" s="39" t="str">
        <f t="shared" si="12"/>
        <v>Nicht gelistete Sorte/ Klon</v>
      </c>
      <c r="U79" s="16"/>
      <c r="V79" s="159"/>
      <c r="W79" s="159"/>
      <c r="X79" s="160"/>
      <c r="Y79" s="161"/>
      <c r="Z79" s="16"/>
      <c r="AA79" s="24" t="str">
        <f>IF(Y71="","",IF(Y77="","",IF(Y83="","","SNV")))</f>
        <v>SNV</v>
      </c>
    </row>
    <row r="80" spans="1:27">
      <c r="A80" s="51" t="str">
        <f>IF(Tabelle1!C26=Tabelle2!BL2,MATCH(Tabelle1!D26,Neronet,0),IF(Tabelle1!C26=Tabelle2!BM2,MATCH(Tabelle1!D26,Nobling,0),IF(Tabelle1!C26=Tabelle2!BN2,MATCH(Tabelle1!D26,Optima,0),IF(Tabelle1!C26=Tabelle2!BO2,MATCH(Tabelle1!D26,Orion,0),IF(Tabelle1!C26=Tabelle2!BP2,MATCH(Tabelle1!D26,Ortega,0),IF(Tabelle1!C26=Tabelle2!BQ2,MATCH(Tabelle1!D26,Osteiner,0),IF(Tabelle1!C26=Tabelle2!BR2,MATCH(Tabelle1!D26,Palas,0),"Nicht gelistete Sorte/ Klon")))))))</f>
        <v>Nicht gelistete Sorte/ Klon</v>
      </c>
      <c r="B80" s="39" t="str">
        <f t="shared" si="10"/>
        <v>Nicht gelistete Sorte/ Klon</v>
      </c>
      <c r="C80" s="16"/>
      <c r="D80" s="159"/>
      <c r="E80" s="159"/>
      <c r="F80" s="160"/>
      <c r="G80" s="161"/>
      <c r="H80" s="16"/>
      <c r="I80" s="16"/>
      <c r="J80" s="51" t="str">
        <f>IF(Tabelle1!C27=Tabelle2!BL2,MATCH(Tabelle1!D27,Neronet,0),IF(Tabelle1!C27=Tabelle2!BM2,MATCH(Tabelle1!D27,Nobling,0),IF(Tabelle1!C27=Tabelle2!BN2,MATCH(Tabelle1!D27,Optima,0),IF(Tabelle1!C27=Tabelle2!BO2,MATCH(Tabelle1!D27,Orion,0),IF(Tabelle1!C27=Tabelle2!BP2,MATCH(Tabelle1!D27,Ortega,0),IF(Tabelle1!C27=Tabelle2!BQ2,MATCH(Tabelle1!D27,Osteiner,0),IF(Tabelle1!C27=Tabelle2!BR2,MATCH(Tabelle1!D27,Palas,0),"Nicht gelistete Sorte/ Klon")))))))</f>
        <v>Nicht gelistete Sorte/ Klon</v>
      </c>
      <c r="K80" s="39" t="str">
        <f t="shared" si="11"/>
        <v>Nicht gelistete Sorte/ Klon</v>
      </c>
      <c r="L80" s="16"/>
      <c r="M80" s="159"/>
      <c r="N80" s="159"/>
      <c r="O80" s="160"/>
      <c r="P80" s="161"/>
      <c r="Q80" s="16"/>
      <c r="R80" s="16"/>
      <c r="S80" s="51" t="str">
        <f>IF(Tabelle1!C28=Tabelle2!BL2,MATCH(Tabelle1!D28,Neronet,0),IF(Tabelle1!C28=Tabelle2!BM2,MATCH(Tabelle1!D28,Nobling,0),IF(Tabelle1!C28=Tabelle2!BN2,MATCH(Tabelle1!D28,Optima,0),IF(Tabelle1!C28=Tabelle2!BO2,MATCH(Tabelle1!D28,Orion,0),IF(Tabelle1!C28=Tabelle2!BP2,MATCH(Tabelle1!D28,Ortega,0),IF(Tabelle1!C28=Tabelle2!BQ2,MATCH(Tabelle1!D28,Osteiner,0),IF(Tabelle1!C28=Tabelle2!BR2,MATCH(Tabelle1!D28,Palas,0),"Nicht gelistete Sorte/ Klon")))))))</f>
        <v>Nicht gelistete Sorte/ Klon</v>
      </c>
      <c r="T80" s="39" t="str">
        <f t="shared" si="12"/>
        <v>Nicht gelistete Sorte/ Klon</v>
      </c>
      <c r="U80" s="16"/>
      <c r="V80" s="159"/>
      <c r="W80" s="159"/>
      <c r="X80" s="160"/>
      <c r="Y80" s="161"/>
      <c r="Z80" s="16"/>
      <c r="AA80" s="17"/>
    </row>
    <row r="81" spans="1:27">
      <c r="A81" s="51" t="str">
        <f>IF(Tabelle1!C26=Tabelle2!BS2,MATCH(Tabelle1!D26,Perle,0),IF(Tabelle1!C26=Tabelle2!BT2,MATCH(Tabelle1!D26,Phoenix,0),IF(Tabelle1!C26=Tabelle2!BU2,MATCH(Tabelle1!D26,Piroso,0),IF(Tabelle1!C26=Tabelle2!BV2,MATCH(Tabelle1!D26,Prinzipal,0),IF(Tabelle1!C26=Tabelle2!BW2,MATCH(Tabelle1!D26,Prior,0),IF(Tabelle1!C26=Tabelle2!BX2,MATCH(Tabelle1!D26,Reberger,0),IF(Tabelle1!C26=Tabelle2!BY2,MATCH(Tabelle1!D26,Regent,0),"Nicht gelistete Sorte/ Klon")))))))</f>
        <v>Nicht gelistete Sorte/ Klon</v>
      </c>
      <c r="B81" s="39" t="str">
        <f t="shared" si="10"/>
        <v>Nicht gelistete Sorte/ Klon</v>
      </c>
      <c r="C81" s="16"/>
      <c r="D81" s="159"/>
      <c r="E81" s="159"/>
      <c r="F81" s="160"/>
      <c r="G81" s="161"/>
      <c r="H81" s="16"/>
      <c r="I81" s="16"/>
      <c r="J81" s="51" t="str">
        <f>IF(Tabelle1!C27=Tabelle2!BS2,MATCH(Tabelle1!D27,Perle,0),IF(Tabelle1!C27=Tabelle2!BT2,MATCH(Tabelle1!D27,Phoenix,0),IF(Tabelle1!C27=Tabelle2!BU2,MATCH(Tabelle1!D27,Piroso,0),IF(Tabelle1!C27=Tabelle2!BV2,MATCH(Tabelle1!D27,Prinzipal,0),IF(Tabelle1!C27=Tabelle2!BW2,MATCH(Tabelle1!D27,Prior,0),IF(Tabelle1!C27=Tabelle2!BX2,MATCH(Tabelle1!D27,Reberger,0),IF(Tabelle1!C27=Tabelle2!BY2,MATCH(Tabelle1!D27,Regent,0),"Nicht gelistete Sorte/ Klon")))))))</f>
        <v>Nicht gelistete Sorte/ Klon</v>
      </c>
      <c r="K81" s="39" t="str">
        <f t="shared" si="11"/>
        <v>Nicht gelistete Sorte/ Klon</v>
      </c>
      <c r="L81" s="16"/>
      <c r="M81" s="159"/>
      <c r="N81" s="159"/>
      <c r="O81" s="160"/>
      <c r="P81" s="161"/>
      <c r="Q81" s="16"/>
      <c r="R81" s="16"/>
      <c r="S81" s="51" t="str">
        <f>IF(Tabelle1!C28=Tabelle2!BS2,MATCH(Tabelle1!D28,Perle,0),IF(Tabelle1!C28=Tabelle2!BT2,MATCH(Tabelle1!D28,Phoenix,0),IF(Tabelle1!C28=Tabelle2!BU2,MATCH(Tabelle1!D28,Piroso,0),IF(Tabelle1!C28=Tabelle2!BV2,MATCH(Tabelle1!D28,Prinzipal,0),IF(Tabelle1!C28=Tabelle2!BW2,MATCH(Tabelle1!D28,Prior,0),IF(Tabelle1!C28=Tabelle2!BX2,MATCH(Tabelle1!D28,Reberger,0),IF(Tabelle1!C28=Tabelle2!BY2,MATCH(Tabelle1!D28,Regent,0),"Nicht gelistete Sorte/ Klon")))))))</f>
        <v>Nicht gelistete Sorte/ Klon</v>
      </c>
      <c r="T81" s="39" t="str">
        <f t="shared" si="12"/>
        <v>Nicht gelistete Sorte/ Klon</v>
      </c>
      <c r="U81" s="16"/>
      <c r="V81" s="159"/>
      <c r="W81" s="159"/>
      <c r="X81" s="160"/>
      <c r="Y81" s="161"/>
      <c r="Z81" s="16"/>
      <c r="AA81" s="17"/>
    </row>
    <row r="82" spans="1:27">
      <c r="A82" s="54" t="str">
        <f>IF(Tabelle1!C26=Tabelle2!BZ2,MATCH(Tabelle1!D26,Regner,0),IF(Tabelle1!C26=Tabelle2!CA2,MATCH(Tabelle1!D26,Reichensteiner,0),IF(Tabelle1!C26=Tabelle2!CB2,MATCH(Tabelle1!D26,Rieslaner,0),IF(Tabelle1!C26=Tabelle2!CC2,MATCH(Tabelle1!D26,Rondo,0),IF(Tabelle1!C26=Tabelle2!CD2,MATCH(Tabelle1!D26,Rotberger,0),IF(Tabelle1!C26=Tabelle2!CE2,MATCH(Tabelle1!D26,Roter_Elbling,0),IF(Tabelle1!C26=Tabelle2!CF2,MATCH(Tabelle1!D26,Roter_Gutedel,0),"Nicht gelistete Sorte/ Klon")))))))</f>
        <v>Nicht gelistete Sorte/ Klon</v>
      </c>
      <c r="B82" s="44" t="str">
        <f t="shared" si="10"/>
        <v>Nicht gelistete Sorte/ Klon</v>
      </c>
      <c r="C82" s="29"/>
      <c r="D82" s="159"/>
      <c r="E82" s="159"/>
      <c r="F82" s="160"/>
      <c r="G82" s="161"/>
      <c r="H82" s="16"/>
      <c r="I82" s="16"/>
      <c r="J82" s="54" t="str">
        <f>IF(Tabelle1!C27=Tabelle2!BZ2,MATCH(Tabelle1!D27,Regner,0),IF(Tabelle1!C27=Tabelle2!CA2,MATCH(Tabelle1!D27,Reichensteiner,0),IF(Tabelle1!C27=Tabelle2!CB2,MATCH(Tabelle1!D27,Rieslaner,0),IF(Tabelle1!C27=Tabelle2!CC2,MATCH(Tabelle1!D27,Rondo,0),IF(Tabelle1!C27=Tabelle2!CD2,MATCH(Tabelle1!D27,Rotberger,0),IF(Tabelle1!C27=Tabelle2!CE2,MATCH(Tabelle1!D27,Roter_Elbling,0),IF(Tabelle1!C27=Tabelle2!CF2,MATCH(Tabelle1!D27,Roter_Gutedel,0),"Nicht gelistete Sorte/ Klon")))))))</f>
        <v>Nicht gelistete Sorte/ Klon</v>
      </c>
      <c r="K82" s="44" t="str">
        <f t="shared" si="11"/>
        <v>Nicht gelistete Sorte/ Klon</v>
      </c>
      <c r="L82" s="1"/>
      <c r="M82" s="159"/>
      <c r="N82" s="159"/>
      <c r="O82" s="160"/>
      <c r="P82" s="161"/>
      <c r="Q82" s="16"/>
      <c r="R82" s="16"/>
      <c r="S82" s="54" t="str">
        <f>IF(Tabelle1!C28=Tabelle2!BZ2,MATCH(Tabelle1!D28,Regner,0),IF(Tabelle1!C28=Tabelle2!CA2,MATCH(Tabelle1!D28,Reichensteiner,0),IF(Tabelle1!C28=Tabelle2!CB2,MATCH(Tabelle1!D28,Rieslaner,0),IF(Tabelle1!C28=Tabelle2!CC2,MATCH(Tabelle1!D28,Rondo,0),IF(Tabelle1!C28=Tabelle2!CD2,MATCH(Tabelle1!D28,Rotberger,0),IF(Tabelle1!C28=Tabelle2!CE2,MATCH(Tabelle1!D28,Roter_Elbling,0),IF(Tabelle1!C28=Tabelle2!CF2,MATCH(Tabelle1!D28,Roter_Gutedel,0),"Nicht gelistete Sorte/ Klon")))))))</f>
        <v>Nicht gelistete Sorte/ Klon</v>
      </c>
      <c r="T82" s="44" t="str">
        <f t="shared" si="12"/>
        <v>Nicht gelistete Sorte/ Klon</v>
      </c>
      <c r="U82" s="29"/>
      <c r="V82" s="159"/>
      <c r="W82" s="159"/>
      <c r="X82" s="160"/>
      <c r="Y82" s="161"/>
      <c r="Z82" s="16"/>
      <c r="AA82" s="17"/>
    </row>
    <row r="83" spans="1:27">
      <c r="A83" s="53" t="str">
        <f>IF(Tabelle1!C26=Tabelle2!CG2,MATCH(Tabelle1!D26,Roter_Muskateller,0),IF(Tabelle1!C26=Tabelle2!CH2,MATCH(Tabelle1!D26,Roter_Traminer,0),IF(Tabelle1!C26=Tabelle2!CI2,MATCH(Tabelle1!D26,Rubinet,0),IF(Tabelle1!C26=Tabelle2!CJ2,MATCH(Tabelle1!D26,Ruländer,0),IF(Tabelle1!C26=Tabelle2!CK2,MATCH(Tabelle1!D26,Saphira,0),IF(Tabelle1!C26=Tabelle2!CL2,MATCH(Tabelle1!D26,Scheurebe,0),IF(Tabelle1!C26=Tabelle2!CM2,MATCH(Tabelle1!D26,Schönburger,0),"Nicht gelistete Sorte/ Klon")))))))</f>
        <v>Nicht gelistete Sorte/ Klon</v>
      </c>
      <c r="B83" s="46" t="str">
        <f t="shared" si="10"/>
        <v>Nicht gelistete Sorte/ Klon</v>
      </c>
      <c r="C83" s="16"/>
      <c r="D83" s="158" t="str">
        <f>IF(B83="",MATCH(B83,B83:B88,0),IF(B84="",MATCH(B84,B83:B88,0),IF(B85="",MATCH(B85,B83:B88,0),IF(B86="",MATCH(B86,B83:B88,0),IF(B87="",MATCH(B87,B83:B88,0),IF(B88="",MATCH(B88,B83:B88,0),"Nicht gelistete Sorte/ Klon"))))))</f>
        <v>Nicht gelistete Sorte/ Klon</v>
      </c>
      <c r="E83" s="159" t="str">
        <f>IF(D83="Nicht gelistete Sorte/ Klon","Nicht gelistete Sorte/ Klon","")</f>
        <v>Nicht gelistete Sorte/ Klon</v>
      </c>
      <c r="F83" s="160" t="b">
        <f>IF(E83="","",ISERROR(E83))</f>
        <v>0</v>
      </c>
      <c r="G83" s="161" t="str">
        <f>IF(F83=FALSE,"Nicht gelistete Sorte/ Klon","")</f>
        <v>Nicht gelistete Sorte/ Klon</v>
      </c>
      <c r="H83" s="16"/>
      <c r="I83" s="16"/>
      <c r="J83" s="53" t="str">
        <f>IF(Tabelle1!C27=Tabelle2!CG2,MATCH(Tabelle1!D27,Roter_Muskateller,0),IF(Tabelle1!C27=Tabelle2!CH2,MATCH(Tabelle1!D27,Roter_Traminer,0),IF(Tabelle1!C27=Tabelle2!CI2,MATCH(Tabelle1!D27,Rubinet,0),IF(Tabelle1!C27=Tabelle2!CJ2,MATCH(Tabelle1!D27,Ruländer,0),IF(Tabelle1!C27=Tabelle2!CK2,MATCH(Tabelle1!D27,Saphira,0),IF(Tabelle1!C27=Tabelle2!CL2,MATCH(Tabelle1!D27,Scheurebe,0),IF(Tabelle1!C27=Tabelle2!CM2,MATCH(Tabelle1!D27,Schönburger,0),"Nicht gelistete Sorte/ Klon")))))))</f>
        <v>Nicht gelistete Sorte/ Klon</v>
      </c>
      <c r="K83" s="46" t="str">
        <f t="shared" si="11"/>
        <v>Nicht gelistete Sorte/ Klon</v>
      </c>
      <c r="L83" s="16"/>
      <c r="M83" s="159" t="str">
        <f>IF(K83="",MATCH(K83,K83:K88,0),IF(K84="",MATCH(K84,K83:K88,0),IF(K85="",MATCH(K85,K83:K88,0),IF(K86="",MATCH(K86,K83:K88,0),IF(K87="",MATCH(K87,K83:K88,0),IF(K88="",MATCH(K88,K83:K88,0),"Nicht gelistete Sorte/ Klon"))))))</f>
        <v>Nicht gelistete Sorte/ Klon</v>
      </c>
      <c r="N83" s="159" t="str">
        <f>IF(M83="Nicht gelistete Sorte/ Klon","Nicht gelistete Sorte/ Klon","")</f>
        <v>Nicht gelistete Sorte/ Klon</v>
      </c>
      <c r="O83" s="160" t="b">
        <f>IF(N83="","",ISERROR(N83))</f>
        <v>0</v>
      </c>
      <c r="P83" s="161" t="str">
        <f>IF(O83=FALSE,"Nicht gelistete Sorte/ Klon","")</f>
        <v>Nicht gelistete Sorte/ Klon</v>
      </c>
      <c r="Q83" s="16"/>
      <c r="R83" s="16"/>
      <c r="S83" s="53" t="str">
        <f>IF(Tabelle1!C28=Tabelle2!CG2,MATCH(Tabelle1!D28,Roter_Muskateller,0),IF(Tabelle1!C28=Tabelle2!CH2,MATCH(Tabelle1!D28,Roter_Traminer,0),IF(Tabelle1!C28=Tabelle2!CI2,MATCH(Tabelle1!D28,Rubinet,0),IF(Tabelle1!C28=Tabelle2!CJ2,MATCH(Tabelle1!D28,Ruländer,0),IF(Tabelle1!C28=Tabelle2!CK2,MATCH(Tabelle1!D28,Saphira,0),IF(Tabelle1!C28=Tabelle2!CL2,MATCH(Tabelle1!D28,Scheurebe,0),IF(Tabelle1!C28=Tabelle2!CM2,MATCH(Tabelle1!D28,Schönburger,0),"Nicht gelistete Sorte/ Klon")))))))</f>
        <v>Nicht gelistete Sorte/ Klon</v>
      </c>
      <c r="T83" s="46" t="str">
        <f t="shared" si="12"/>
        <v>Nicht gelistete Sorte/ Klon</v>
      </c>
      <c r="U83" s="16"/>
      <c r="V83" s="158" t="str">
        <f>IF(T83="",MATCH(T83,T83:T88,0),IF(T84="",MATCH(T84,T83:T88,0),IF(T85="",MATCH(T85,T83:T88,0),IF(T86="",MATCH(T86,T83:T88,0),IF(T87="",MATCH(T87,T83:T88,0),IF(T88="",MATCH(T88,T83:T88,0),"Nicht gelistete Sorte/ Klon"))))))</f>
        <v>Nicht gelistete Sorte/ Klon</v>
      </c>
      <c r="W83" s="159" t="str">
        <f>IF(V83="Nicht gelistete Sorte/ Klon","Nicht gelistete Sorte/ Klon","")</f>
        <v>Nicht gelistete Sorte/ Klon</v>
      </c>
      <c r="X83" s="160" t="b">
        <f>IF(W83="","",ISERROR(W83))</f>
        <v>0</v>
      </c>
      <c r="Y83" s="161" t="str">
        <f>IF(X83=FALSE,"Nicht gelistete Sorte/ Klon","")</f>
        <v>Nicht gelistete Sorte/ Klon</v>
      </c>
      <c r="Z83" s="16"/>
      <c r="AA83" s="17"/>
    </row>
    <row r="84" spans="1:27">
      <c r="A84" s="51" t="str">
        <f>IF(Tabelle1!C26=Tabelle2!CN2,MATCH(Tabelle1!D26,Siegerrebe,0),IF(Tabelle1!C26=Tabelle2!CO2,MATCH(Tabelle1!D26,Silcher,0),IF(Tabelle1!C26=Tabelle2!CP2,MATCH(Tabelle1!D26,Sirius,0),IF(Tabelle1!C26=Tabelle2!CQ2,MATCH(Tabelle1!D26,Solaris,0),IF(Tabelle1!C26=Tabelle2!CR2,MATCH(Tabelle1!D26,St._Laurent,0),IF(Tabelle1!C26=Tabelle2!CS2,MATCH(Tabelle1!D26,Staufer,0),IF(Tabelle1!C26=Tabelle2!CT2,MATCH(Tabelle1!D26,Tauberschwarz,0),"Nicht gelistete Sorte/ Klon")))))))</f>
        <v>Nicht gelistete Sorte/ Klon</v>
      </c>
      <c r="B84" s="39" t="str">
        <f t="shared" si="10"/>
        <v>Nicht gelistete Sorte/ Klon</v>
      </c>
      <c r="C84" s="16"/>
      <c r="D84" s="159"/>
      <c r="E84" s="159"/>
      <c r="F84" s="160"/>
      <c r="G84" s="161"/>
      <c r="H84" s="16"/>
      <c r="I84" s="16"/>
      <c r="J84" s="51" t="str">
        <f>IF(Tabelle1!C27=Tabelle2!CN2,MATCH(Tabelle1!D27,Siegerrebe,0),IF(Tabelle1!C27=Tabelle2!CO2,MATCH(Tabelle1!D27,Silcher,0),IF(Tabelle1!C27=Tabelle2!CP2,MATCH(Tabelle1!D27,Sirius,0),IF(Tabelle1!C27=Tabelle2!CQ2,MATCH(Tabelle1!D27,Solaris,0),IF(Tabelle1!C27=Tabelle2!CR2,MATCH(Tabelle1!D27,St._Laurent,0),IF(Tabelle1!C27=Tabelle2!CS2,MATCH(Tabelle1!D27,Staufer,0),IF(Tabelle1!C27=Tabelle2!CT2,MATCH(Tabelle1!D27,Tauberschwarz,0),"Nicht gelistete Sorte/ Klon")))))))</f>
        <v>Nicht gelistete Sorte/ Klon</v>
      </c>
      <c r="K84" s="39" t="str">
        <f t="shared" si="11"/>
        <v>Nicht gelistete Sorte/ Klon</v>
      </c>
      <c r="L84" s="16"/>
      <c r="M84" s="159"/>
      <c r="N84" s="159"/>
      <c r="O84" s="160"/>
      <c r="P84" s="161"/>
      <c r="Q84" s="16"/>
      <c r="R84" s="16"/>
      <c r="S84" s="51" t="str">
        <f>IF(Tabelle1!C28=Tabelle2!CN2,MATCH(Tabelle1!D28,Siegerrebe,0),IF(Tabelle1!C28=Tabelle2!CO2,MATCH(Tabelle1!D28,Silcher,0),IF(Tabelle1!C28=Tabelle2!CP2,MATCH(Tabelle1!D28,Sirius,0),IF(Tabelle1!C28=Tabelle2!CQ2,MATCH(Tabelle1!D28,Solaris,0),IF(Tabelle1!C28=Tabelle2!CR2,MATCH(Tabelle1!D28,St._Laurent,0),IF(Tabelle1!C28=Tabelle2!CS2,MATCH(Tabelle1!D28,Staufer,0),IF(Tabelle1!C28=Tabelle2!CT2,MATCH(Tabelle1!D28,Tauberschwarz,0),"Nicht gelistete Sorte/ Klon")))))))</f>
        <v>Nicht gelistete Sorte/ Klon</v>
      </c>
      <c r="T84" s="39" t="str">
        <f t="shared" si="12"/>
        <v>Nicht gelistete Sorte/ Klon</v>
      </c>
      <c r="U84" s="16"/>
      <c r="V84" s="159"/>
      <c r="W84" s="159"/>
      <c r="X84" s="160"/>
      <c r="Y84" s="161"/>
      <c r="Z84" s="16"/>
      <c r="AA84" s="17"/>
    </row>
    <row r="85" spans="1:27">
      <c r="A85" s="51" t="str">
        <f>IF(Tabelle1!C26=Tabelle2!CU2,MATCH(Tabelle1!D26,Villaris,0),IF(Tabelle1!C26=Tabelle2!CV2,MATCH(Tabelle1!D26,Weißer_Burgunder,0),IF(Tabelle1!C26=Tabelle2!CW2,MATCH(Tabelle1!D26,Weißer_Elbling,0),IF(Tabelle1!C26=Tabelle2!CX2,MATCH(Tabelle1!D26,Weißer_Gutedel,0),IF(Tabelle1!C26=Tabelle2!CY2,MATCH(Tabelle1!D26,Weißer_Riesling,0),IF(Tabelle1!C26=Tabelle2!CZ2,MATCH(Tabelle1!D26,Wildmuskat,0),IF(Tabelle1!C26=Tabelle2!DA2,MATCH(Tabelle1!D26,Würzer,0),"Nicht gelistete Sorte/ Klon")))))))</f>
        <v>Nicht gelistete Sorte/ Klon</v>
      </c>
      <c r="B85" s="39" t="str">
        <f t="shared" si="10"/>
        <v>Nicht gelistete Sorte/ Klon</v>
      </c>
      <c r="C85" s="16"/>
      <c r="D85" s="159"/>
      <c r="E85" s="159"/>
      <c r="F85" s="160"/>
      <c r="G85" s="161"/>
      <c r="H85" s="16"/>
      <c r="I85" s="16"/>
      <c r="J85" s="51" t="str">
        <f>IF(Tabelle1!C27=Tabelle2!CU2,MATCH(Tabelle1!D27,Villaris,0),IF(Tabelle1!C27=Tabelle2!CV2,MATCH(Tabelle1!D27,Weißer_Burgunder,0),IF(Tabelle1!C27=Tabelle2!CW2,MATCH(Tabelle1!D27,Weißer_Elbling,0),IF(Tabelle1!C27=Tabelle2!CX2,MATCH(Tabelle1!D27,Weißer_Gutedel,0),IF(Tabelle1!C27=Tabelle2!CY2,MATCH(Tabelle1!D27,Weißer_Riesling,0),IF(Tabelle1!C27=Tabelle2!CZ2,MATCH(Tabelle1!D27,Wildmuskat,0),IF(Tabelle1!C27=Tabelle2!DA2,MATCH(Tabelle1!D27,Würzer,0),"Nicht gelistete Sorte/ Klon")))))))</f>
        <v>Nicht gelistete Sorte/ Klon</v>
      </c>
      <c r="K85" s="39" t="str">
        <f t="shared" si="11"/>
        <v>Nicht gelistete Sorte/ Klon</v>
      </c>
      <c r="L85" s="16"/>
      <c r="M85" s="159"/>
      <c r="N85" s="159"/>
      <c r="O85" s="160"/>
      <c r="P85" s="161"/>
      <c r="Q85" s="16"/>
      <c r="R85" s="16"/>
      <c r="S85" s="51" t="str">
        <f>IF(Tabelle1!C28=Tabelle2!CU2,MATCH(Tabelle1!D28,Villaris,0),IF(Tabelle1!C28=Tabelle2!CV2,MATCH(Tabelle1!D28,Weißer_Burgunder,0),IF(Tabelle1!C28=Tabelle2!CW2,MATCH(Tabelle1!D28,Weißer_Elbling,0),IF(Tabelle1!C28=Tabelle2!CX2,MATCH(Tabelle1!D28,Weißer_Gutedel,0),IF(Tabelle1!C28=Tabelle2!CY2,MATCH(Tabelle1!D28,Weißer_Riesling,0),IF(Tabelle1!C28=Tabelle2!CZ2,MATCH(Tabelle1!D28,Wildmuskat,0),IF(Tabelle1!C28=Tabelle2!DA2,MATCH(Tabelle1!D28,Würzer,0),"Nicht gelistete Sorte/ Klon")))))))</f>
        <v>Nicht gelistete Sorte/ Klon</v>
      </c>
      <c r="T85" s="39" t="str">
        <f t="shared" si="12"/>
        <v>Nicht gelistete Sorte/ Klon</v>
      </c>
      <c r="U85" s="16"/>
      <c r="V85" s="159"/>
      <c r="W85" s="159"/>
      <c r="X85" s="160"/>
      <c r="Y85" s="161"/>
      <c r="Z85" s="16"/>
      <c r="AA85" s="17"/>
    </row>
    <row r="86" spans="1:27">
      <c r="A86" s="51" t="str">
        <f>IF(Tabelle1!C26=Tabelle2!DB2,MATCH(Tabelle1!D26,_5C,0),IF(Tabelle1!C26=Tabelle2!DC2,MATCH(Tabelle1!D26,_125AA,0),IF(Tabelle1!C26=Tabelle2!DD2,MATCH(Tabelle1!D26,_5BB,0),IF(Tabelle1!C26=Tabelle2!DE2,MATCH(Tabelle1!D26,_Binova,0),IF(Tabelle1!C26=Tabelle2!DF2,MATCH(Tabelle1!D26,_Börner,0),IF(Tabelle1!C26=Tabelle2!DG2,MATCH(Tabelle1!D26,_Cina,0),IF(Tabelle1!C26=Tabelle2!DH2,MATCH(Tabelle1!D26,_Rici,0),"Nicht gelistete Sorte/ Klon")))))))</f>
        <v>Nicht gelistete Sorte/ Klon</v>
      </c>
      <c r="B86" s="39" t="str">
        <f t="shared" si="10"/>
        <v>Nicht gelistete Sorte/ Klon</v>
      </c>
      <c r="C86" s="16"/>
      <c r="D86" s="159"/>
      <c r="E86" s="159"/>
      <c r="F86" s="160"/>
      <c r="G86" s="161"/>
      <c r="H86" s="16"/>
      <c r="I86" s="16"/>
      <c r="J86" s="51" t="str">
        <f>IF(Tabelle1!C27=Tabelle2!DB2,MATCH(Tabelle1!D27,_5C,0),IF(Tabelle1!C27=Tabelle2!DC2,MATCH(Tabelle1!D27,_125AA,0),IF(Tabelle1!C27=Tabelle2!DD2,MATCH(Tabelle1!D27,_5BB,0),IF(Tabelle1!C27=Tabelle2!DE2,MATCH(Tabelle1!D27,_Binova,0),IF(Tabelle1!C27=Tabelle2!DF2,MATCH(Tabelle1!D27,_Börner,0),IF(Tabelle1!C27=Tabelle2!DG2,MATCH(Tabelle1!D27,_Cina,0),IF(Tabelle1!C27=Tabelle2!DH2,MATCH(Tabelle1!D27,_Rici,0),"Nicht gelistete Sorte/ Klon")))))))</f>
        <v>Nicht gelistete Sorte/ Klon</v>
      </c>
      <c r="K86" s="39" t="str">
        <f t="shared" si="11"/>
        <v>Nicht gelistete Sorte/ Klon</v>
      </c>
      <c r="L86" s="16"/>
      <c r="M86" s="159"/>
      <c r="N86" s="159"/>
      <c r="O86" s="160"/>
      <c r="P86" s="161"/>
      <c r="Q86" s="16"/>
      <c r="R86" s="16"/>
      <c r="S86" s="51" t="str">
        <f>IF(Tabelle1!C28=Tabelle2!DB2,MATCH(Tabelle1!D28,_5C,0),IF(Tabelle1!C28=Tabelle2!DC2,MATCH(Tabelle1!D28,_125AA,0),IF(Tabelle1!C28=Tabelle2!DD2,MATCH(Tabelle1!D28,_5BB,0),IF(Tabelle1!C28=Tabelle2!DE2,MATCH(Tabelle1!D28,_Binova,0),IF(Tabelle1!C28=Tabelle2!DF2,MATCH(Tabelle1!D28,_Börner,0),IF(Tabelle1!C28=Tabelle2!DG2,MATCH(Tabelle1!D28,_Cina,0),IF(Tabelle1!C28=Tabelle2!DH2,MATCH(Tabelle1!D28,_Rici,0),"Nicht gelistete Sorte/ Klon")))))))</f>
        <v>Nicht gelistete Sorte/ Klon</v>
      </c>
      <c r="T86" s="39" t="str">
        <f t="shared" si="12"/>
        <v>Nicht gelistete Sorte/ Klon</v>
      </c>
      <c r="U86" s="16"/>
      <c r="V86" s="159"/>
      <c r="W86" s="159"/>
      <c r="X86" s="160"/>
      <c r="Y86" s="161"/>
      <c r="Z86" s="16"/>
      <c r="AA86" s="17"/>
    </row>
    <row r="87" spans="1:27">
      <c r="A87" s="51" t="str">
        <f>IF(Tabelle1!C26=Tabelle2!DI2,MATCH(Tabelle1!D26,_3309,0),IF(Tabelle1!C26=Tabelle2!DJ2,MATCH(Tabelle1!D26,_SO4,0),IF(Tabelle1!C26=Tabelle2!DK2,MATCH(Tabelle1!D26,_Sori,0),IF(Tabelle1!C26=Tabelle2!DL2,MATCH(Tabelle1!D26,_8B,0),IF(Tabelle1!C26=Tabelle2!DM2,MATCH(Tabelle1!D26,_101_14_Millardet_et_de_Grasset,0),IF(Tabelle1!C26=Tabelle2!DN2,MATCH(Tabelle1!D26,_110_Richter,0),IF(Tabelle1!C26=Tabelle2!DO2,MATCH(Tabelle1!D26,_161_49_Couderc,0),"Nicht gelistete Sorte/ Klon")))))))</f>
        <v>Nicht gelistete Sorte/ Klon</v>
      </c>
      <c r="B87" s="39" t="str">
        <f t="shared" si="10"/>
        <v>Nicht gelistete Sorte/ Klon</v>
      </c>
      <c r="C87" s="16"/>
      <c r="D87" s="159"/>
      <c r="E87" s="159"/>
      <c r="F87" s="160"/>
      <c r="G87" s="161"/>
      <c r="H87" s="16"/>
      <c r="I87" s="16"/>
      <c r="J87" s="51" t="str">
        <f>IF(Tabelle1!C27=Tabelle2!DI2,MATCH(Tabelle1!D27,_3309,0),IF(Tabelle1!C27=Tabelle2!DJ2,MATCH(Tabelle1!D27,_SO4,0),IF(Tabelle1!C27=Tabelle2!DK2,MATCH(Tabelle1!D27,_Sori,0),IF(Tabelle1!C27=Tabelle2!DL2,MATCH(Tabelle1!D27,_8B,0),IF(Tabelle1!C27=Tabelle2!DM2,MATCH(Tabelle1!D27,_101_14_Millardet_et_de_Grasset,0),IF(Tabelle1!C27=Tabelle2!DN2,MATCH(Tabelle1!D27,_110_Richter,0),IF(Tabelle1!C27=Tabelle2!DO2,MATCH(Tabelle1!D27,_161_49_Couderc,0),"Nicht gelistete Sorte/ Klon")))))))</f>
        <v>Nicht gelistete Sorte/ Klon</v>
      </c>
      <c r="K87" s="39" t="str">
        <f t="shared" si="11"/>
        <v>Nicht gelistete Sorte/ Klon</v>
      </c>
      <c r="L87" s="16"/>
      <c r="M87" s="159"/>
      <c r="N87" s="159"/>
      <c r="O87" s="160"/>
      <c r="P87" s="161"/>
      <c r="Q87" s="16"/>
      <c r="R87" s="16"/>
      <c r="S87" s="51" t="str">
        <f>IF(Tabelle1!C28=Tabelle2!DI2,MATCH(Tabelle1!D28,_3309,0),IF(Tabelle1!C28=Tabelle2!DJ2,MATCH(Tabelle1!D28,_SO4,0),IF(Tabelle1!C28=Tabelle2!DK2,MATCH(Tabelle1!D28,_Sori,0),IF(Tabelle1!C28=Tabelle2!DL2,MATCH(Tabelle1!D28,_8B,0),IF(Tabelle1!C28=Tabelle2!DM2,MATCH(Tabelle1!D28,_101_14_Millardet_et_de_Grasset,0),IF(Tabelle1!C28=Tabelle2!DN2,MATCH(Tabelle1!D28,_110_Richter,0),IF(Tabelle1!C28=Tabelle2!DO2,MATCH(Tabelle1!D28,_161_49_Couderc,0),"Nicht gelistete Sorte/ Klon")))))))</f>
        <v>Nicht gelistete Sorte/ Klon</v>
      </c>
      <c r="T87" s="39" t="str">
        <f t="shared" si="12"/>
        <v>Nicht gelistete Sorte/ Klon</v>
      </c>
      <c r="U87" s="16"/>
      <c r="V87" s="159"/>
      <c r="W87" s="159"/>
      <c r="X87" s="160"/>
      <c r="Y87" s="161"/>
      <c r="Z87" s="16"/>
      <c r="AA87" s="17"/>
    </row>
    <row r="88" spans="1:27">
      <c r="A88" s="52" t="str">
        <f>IF(Tabelle1!C26=Tabelle2!DP2,MATCH(Tabelle1!D26,_420_A_Millardet_et_de_Grasset,0),IF(Tabelle1!C26=Tabelle2!DQ2,MATCH(Tabelle1!D26,_1103_Paulsen,0),"Nicht gelistete Sorte/ Klon"))</f>
        <v>Nicht gelistete Sorte/ Klon</v>
      </c>
      <c r="B88" s="44" t="str">
        <f t="shared" si="10"/>
        <v>Nicht gelistete Sorte/ Klon</v>
      </c>
      <c r="C88" s="29"/>
      <c r="D88" s="159"/>
      <c r="E88" s="159"/>
      <c r="F88" s="160"/>
      <c r="G88" s="161"/>
      <c r="H88" s="16"/>
      <c r="I88" s="16"/>
      <c r="J88" s="52" t="str">
        <f>IF(Tabelle1!C27=Tabelle2!DP2,MATCH(Tabelle1!D27,_420_A_Millardet_et_de_Grasset,0),IF(Tabelle1!C27=Tabelle2!DQ2,MATCH(Tabelle1!D27,_1103_Paulsen,0),"Nicht gelistete Sorte/ Klon"))</f>
        <v>Nicht gelistete Sorte/ Klon</v>
      </c>
      <c r="K88" s="44" t="str">
        <f t="shared" si="11"/>
        <v>Nicht gelistete Sorte/ Klon</v>
      </c>
      <c r="L88" s="1"/>
      <c r="M88" s="159"/>
      <c r="N88" s="159"/>
      <c r="O88" s="160"/>
      <c r="P88" s="161"/>
      <c r="Q88" s="16"/>
      <c r="R88" s="16"/>
      <c r="S88" s="52" t="str">
        <f>IF(Tabelle1!C28=Tabelle2!DP2,MATCH(Tabelle1!D28,_420_A_Millardet_et_de_Grasset,0),IF(Tabelle1!C28=Tabelle2!DQ2,MATCH(Tabelle1!D28,_1103_Paulsen,0),"Nicht gelistete Sorte/ Klon"))</f>
        <v>Nicht gelistete Sorte/ Klon</v>
      </c>
      <c r="T88" s="44" t="str">
        <f t="shared" si="12"/>
        <v>Nicht gelistete Sorte/ Klon</v>
      </c>
      <c r="U88" s="29"/>
      <c r="V88" s="159"/>
      <c r="W88" s="159"/>
      <c r="X88" s="160"/>
      <c r="Y88" s="161"/>
      <c r="Z88" s="16"/>
      <c r="AA88" s="17"/>
    </row>
    <row r="89" spans="1:27" ht="13.5" thickBot="1">
      <c r="A89" s="21"/>
      <c r="B89" s="16"/>
      <c r="C89" s="16"/>
      <c r="D89" s="16"/>
      <c r="E89" s="16"/>
      <c r="H89" s="16"/>
      <c r="I89" s="16"/>
      <c r="J89" s="21"/>
      <c r="K89" s="16"/>
      <c r="L89" s="16"/>
      <c r="M89" s="16"/>
      <c r="N89" s="16"/>
      <c r="O89" s="31"/>
      <c r="P89" s="31"/>
      <c r="Q89" s="16"/>
      <c r="R89" s="16"/>
      <c r="S89" s="21"/>
      <c r="T89" s="16"/>
      <c r="U89" s="16"/>
      <c r="V89" s="16"/>
      <c r="W89" s="16"/>
      <c r="X89" s="31"/>
      <c r="Y89" s="31"/>
      <c r="Z89" s="16"/>
      <c r="AA89" s="17"/>
    </row>
    <row r="90" spans="1:27">
      <c r="A90" s="53" t="str">
        <f>IF(Tabelle1!H26=Tabelle2!DB2,MATCH(Tabelle1!I26,_5C,0),IF(Tabelle1!H26=Tabelle2!DC2,MATCH(Tabelle1!I26,_125AA,0),IF(Tabelle1!H26=Tabelle2!DD2,MATCH(Tabelle1!I26,_5BB,0),IF(Tabelle1!H26=Tabelle2!DE2,MATCH(Tabelle1!I26,_Binova,0),IF(Tabelle1!H26=Tabelle2!DF2,MATCH(Tabelle1!I26,_Börner,0),IF(Tabelle1!H26=Tabelle2!DG2,MATCH(Tabelle1!I26,_Cina,0),IF(Tabelle1!H26=Tabelle2!DH2,MATCH(Tabelle1!I26,_Rici,0),"Nicht gelistete Sorte/ Klon")))))))</f>
        <v>Nicht gelistete Sorte/ Klon</v>
      </c>
      <c r="B90" s="27" t="str">
        <f>IF(A90="Nicht gelistete Sorte/ Klon","Nicht gelistete Sorte/ Klon","")</f>
        <v>Nicht gelistete Sorte/ Klon</v>
      </c>
      <c r="C90" s="27"/>
      <c r="D90" s="167" t="str">
        <f>IF(B90="",MATCH(B90,B90:B92,0),IF(B91="",MATCH(B91,B90:B92,0),IF(B92="",MATCH(B92,B90:B92,0),"Nicht gelistete Sorte/ Klon")))</f>
        <v>Nicht gelistete Sorte/ Klon</v>
      </c>
      <c r="E90" s="167" t="str">
        <f>IF(D90="Nicht gelistete Sorte/ Klon","Nicht gelistete Sorte/ Klon","")</f>
        <v>Nicht gelistete Sorte/ Klon</v>
      </c>
      <c r="F90" s="153" t="b">
        <f>IF(E90="","",ISERROR(E90))</f>
        <v>0</v>
      </c>
      <c r="G90" s="155" t="str">
        <f>IF(F90=FALSE,"SNV","")</f>
        <v>SNV</v>
      </c>
      <c r="H90" s="16"/>
      <c r="I90" s="16"/>
      <c r="J90" s="53" t="str">
        <f>IF(Tabelle1!H27=Tabelle2!DB2,MATCH(Tabelle1!I27,_5C,0),IF(Tabelle1!H27=Tabelle2!DC2,MATCH(Tabelle1!I27,_125AA,0),IF(Tabelle1!H27=Tabelle2!DD2,MATCH(Tabelle1!I27,_5BB,0),IF(Tabelle1!H27=Tabelle2!DE2,MATCH(Tabelle1!I27,_Binova,0),IF(Tabelle1!H27=Tabelle2!DF2,MATCH(Tabelle1!I27,_Börner,0),IF(Tabelle1!H27=Tabelle2!DG2,MATCH(Tabelle1!I27,_Cina,0),IF(Tabelle1!H27=Tabelle2!DH2,MATCH(Tabelle1!I27,_Rici,0),"Nicht gelistete Sorte/ Klon")))))))</f>
        <v>Nicht gelistete Sorte/ Klon</v>
      </c>
      <c r="K90" s="27" t="str">
        <f>IF(J90="Nicht gelistete Sorte/ Klon","Nicht gelistete Sorte/ Klon","")</f>
        <v>Nicht gelistete Sorte/ Klon</v>
      </c>
      <c r="L90" s="27"/>
      <c r="M90" s="167" t="str">
        <f>IF(K90="",MATCH(K90,K90:K92,0),IF(K91="",MATCH(K91,K90:K92,0),IF(K92="",MATCH(K92,K90:K92,0),"Nicht gelistete Sorte/ Klon")))</f>
        <v>Nicht gelistete Sorte/ Klon</v>
      </c>
      <c r="N90" s="167" t="str">
        <f>IF(M90="Nicht gelistete Sorte/ Klon","Nicht gelistete Sorte/ Klon","")</f>
        <v>Nicht gelistete Sorte/ Klon</v>
      </c>
      <c r="O90" s="153" t="b">
        <f>IF(N90="","",ISERROR(N90))</f>
        <v>0</v>
      </c>
      <c r="P90" s="155" t="str">
        <f>IF(O90=FALSE,"SNV","")</f>
        <v>SNV</v>
      </c>
      <c r="Q90" s="16"/>
      <c r="R90" s="16"/>
      <c r="S90" s="53" t="str">
        <f>IF(Tabelle1!H28=Tabelle2!DB2,MATCH(Tabelle1!I28,_5C,0),IF(Tabelle1!H28=Tabelle2!DC2,MATCH(Tabelle1!I28,_125AA,0),IF(Tabelle1!H28=Tabelle2!DD2,MATCH(Tabelle1!I28,_5BB,0),IF(Tabelle1!H28=Tabelle2!DE2,MATCH(Tabelle1!I28,_Binova,0),IF(Tabelle1!H28=Tabelle2!DF2,MATCH(Tabelle1!I28,_Börner,0),IF(Tabelle1!H28=Tabelle2!DG2,MATCH(Tabelle1!I28,_Cina,0),IF(Tabelle1!H28=Tabelle2!DH2,MATCH(Tabelle1!I28,_Rici,0),"Nicht gelistete Sorte/ Klon")))))))</f>
        <v>Nicht gelistete Sorte/ Klon</v>
      </c>
      <c r="T90" s="27" t="str">
        <f>IF(S90="Nicht gelistete Sorte/ Klon","Nicht gelistete Sorte/ Klon","")</f>
        <v>Nicht gelistete Sorte/ Klon</v>
      </c>
      <c r="U90" s="27"/>
      <c r="V90" s="167" t="str">
        <f>IF(T90="",MATCH(T90,T90:T92,0),IF(T91="",MATCH(T91,T90:T92,0),IF(T92="",MATCH(T92,T90:T92,0),"Nicht gelistete Sorte/ Klon")))</f>
        <v>Nicht gelistete Sorte/ Klon</v>
      </c>
      <c r="W90" s="167" t="str">
        <f>IF(V90="Nicht gelistete Sorte/ Klon","Nicht gelistete Sorte/ Klon","")</f>
        <v>Nicht gelistete Sorte/ Klon</v>
      </c>
      <c r="X90" s="153" t="b">
        <f>IF(W90="","",ISERROR(W90))</f>
        <v>0</v>
      </c>
      <c r="Y90" s="155" t="str">
        <f>IF(X90=FALSE,"SNV","")</f>
        <v>SNV</v>
      </c>
      <c r="Z90" s="16"/>
      <c r="AA90" s="17"/>
    </row>
    <row r="91" spans="1:27">
      <c r="A91" s="51" t="str">
        <f>IF(Tabelle1!H26=Tabelle2!DI2,MATCH(Tabelle1!I26,_3309,0),IF(Tabelle1!H26=Tabelle2!DJ2,MATCH(Tabelle1!I26,_SO4,0),IF(Tabelle1!H26=Tabelle2!DK2,MATCH(Tabelle1!I26,_Sori,0),IF(Tabelle1!H26=Tabelle2!DL2,MATCH(Tabelle1!I26,_8B,0),IF(Tabelle1!H26=Tabelle2!DM2,MATCH(Tabelle1!I26,_101_14_Millardet_et_de_Grasset,0),IF(Tabelle1!H26=Tabelle2!DN2,MATCH(Tabelle1!I26,_110_Richter,0),IF(Tabelle1!H26=Tabelle2!DO2,MATCH(Tabelle1!I26,_161_49_Couderc,0),"Nicht gelistete Sorte/ Klon")))))))</f>
        <v>Nicht gelistete Sorte/ Klon</v>
      </c>
      <c r="B91" s="28" t="str">
        <f>IF(A91="Nicht gelistete Sorte/ Klon","Nicht gelistete Sorte/ Klon","")</f>
        <v>Nicht gelistete Sorte/ Klon</v>
      </c>
      <c r="C91" s="28"/>
      <c r="D91" s="167"/>
      <c r="E91" s="167"/>
      <c r="F91" s="153"/>
      <c r="G91" s="156"/>
      <c r="H91" s="16"/>
      <c r="I91" s="16"/>
      <c r="J91" s="51" t="str">
        <f>IF(Tabelle1!H27=Tabelle2!DI2,MATCH(Tabelle1!I27,_3309,0),IF(Tabelle1!H27=Tabelle2!DJ2,MATCH(Tabelle1!I27,_SO4,0),IF(Tabelle1!H27=Tabelle2!DK2,MATCH(Tabelle1!I27,_Sori,0),IF(Tabelle1!H27=Tabelle2!DL2,MATCH(Tabelle1!I27,_8B,0),IF(Tabelle1!H27=Tabelle2!DM2,MATCH(Tabelle1!I27,_101_14_Millardet_et_de_Grasset,0),IF(Tabelle1!H27=Tabelle2!DN2,MATCH(Tabelle1!I27,_110_Richter,0),IF(Tabelle1!H27=Tabelle2!DO2,MATCH(Tabelle1!I27,_161_49_Couderc,0),"Nicht gelistete Sorte/ Klon")))))))</f>
        <v>Nicht gelistete Sorte/ Klon</v>
      </c>
      <c r="K91" s="28" t="str">
        <f>IF(J91="Nicht gelistete Sorte/ Klon","Nicht gelistete Sorte/ Klon","")</f>
        <v>Nicht gelistete Sorte/ Klon</v>
      </c>
      <c r="L91" s="28"/>
      <c r="M91" s="167"/>
      <c r="N91" s="167"/>
      <c r="O91" s="153"/>
      <c r="P91" s="156"/>
      <c r="Q91" s="16"/>
      <c r="R91" s="16"/>
      <c r="S91" s="51" t="str">
        <f>IF(Tabelle1!H28=Tabelle2!DI2,MATCH(Tabelle1!I28,_3309,0),IF(Tabelle1!H28=Tabelle2!DJ2,MATCH(Tabelle1!I28,_SO4,0),IF(Tabelle1!H28=Tabelle2!DK2,MATCH(Tabelle1!I28,_Sori,0),IF(Tabelle1!H28=Tabelle2!DL2,MATCH(Tabelle1!I28,_8B,0),IF(Tabelle1!H28=Tabelle2!DM2,MATCH(Tabelle1!I28,_101_14_Millardet_et_de_Grasset,0),IF(Tabelle1!H28=Tabelle2!DN2,MATCH(Tabelle1!I28,_110_Richter,0),IF(Tabelle1!H28=Tabelle2!DO2,MATCH(Tabelle1!I28,_161_49_Couderc,0),"Nicht gelistete Sorte/ Klon")))))))</f>
        <v>Nicht gelistete Sorte/ Klon</v>
      </c>
      <c r="T91" s="28" t="str">
        <f>IF(S91="Nicht gelistete Sorte/ Klon","Nicht gelistete Sorte/ Klon","")</f>
        <v>Nicht gelistete Sorte/ Klon</v>
      </c>
      <c r="U91" s="28"/>
      <c r="V91" s="167"/>
      <c r="W91" s="167"/>
      <c r="X91" s="153"/>
      <c r="Y91" s="156"/>
      <c r="Z91" s="16"/>
      <c r="AA91" s="17"/>
    </row>
    <row r="92" spans="1:27" ht="13.5" thickBot="1">
      <c r="A92" s="56" t="str">
        <f>IF(Tabelle1!H26=Tabelle2!DP2,MATCH(Tabelle1!I26,_420_A_Millardet_et_de_Grasset,0),IF(Tabelle1!H26=Tabelle2!DQ2,MATCH(Tabelle1!I26,_1103_Paulsen,0),"Nicht gelistete Sorte/ Klon"))</f>
        <v>Nicht gelistete Sorte/ Klon</v>
      </c>
      <c r="B92" s="37" t="str">
        <f>IF(A92="Nicht gelistete Sorte/ Klon","Nicht gelistete Sorte/ Klon","")</f>
        <v>Nicht gelistete Sorte/ Klon</v>
      </c>
      <c r="C92" s="37"/>
      <c r="D92" s="168"/>
      <c r="E92" s="168"/>
      <c r="F92" s="154"/>
      <c r="G92" s="157"/>
      <c r="H92" s="19"/>
      <c r="I92" s="19"/>
      <c r="J92" s="56" t="str">
        <f>IF(Tabelle1!H27=Tabelle2!DP2,MATCH(Tabelle1!I27,_420_A_Millardet_et_de_Grasset,0),IF(Tabelle1!H27=Tabelle2!DQ2,MATCH(Tabelle1!I27,_1103_Paulsen,0),"Nicht gelistete Sorte/ Klon"))</f>
        <v>Nicht gelistete Sorte/ Klon</v>
      </c>
      <c r="K92" s="37" t="str">
        <f>IF(J92="Nicht gelistete Sorte/ Klon","Nicht gelistete Sorte/ Klon","")</f>
        <v>Nicht gelistete Sorte/ Klon</v>
      </c>
      <c r="L92" s="37"/>
      <c r="M92" s="168"/>
      <c r="N92" s="168"/>
      <c r="O92" s="154"/>
      <c r="P92" s="157"/>
      <c r="Q92" s="19"/>
      <c r="R92" s="19"/>
      <c r="S92" s="56" t="str">
        <f>IF(Tabelle1!H28=Tabelle2!DP2,MATCH(Tabelle1!I28,_420_A_Millardet_et_de_Grasset,0),IF(Tabelle1!H28=Tabelle2!DQ2,MATCH(Tabelle1!I28,_1103_Paulsen,0),"Nicht gelistete Sorte/ Klon"))</f>
        <v>Nicht gelistete Sorte/ Klon</v>
      </c>
      <c r="T92" s="37" t="str">
        <f>IF(S92="Nicht gelistete Sorte/ Klon","Nicht gelistete Sorte/ Klon","")</f>
        <v>Nicht gelistete Sorte/ Klon</v>
      </c>
      <c r="U92" s="37"/>
      <c r="V92" s="168"/>
      <c r="W92" s="168"/>
      <c r="X92" s="154"/>
      <c r="Y92" s="157"/>
      <c r="Z92" s="19"/>
      <c r="AA92" s="20"/>
    </row>
    <row r="93" spans="1:27" ht="13.5" thickBot="1">
      <c r="A93" s="162" t="s">
        <v>743</v>
      </c>
      <c r="B93" s="163"/>
      <c r="C93" s="163"/>
      <c r="D93" s="163"/>
      <c r="E93" s="163"/>
      <c r="F93" s="163"/>
      <c r="G93" s="163"/>
      <c r="H93" s="163"/>
      <c r="I93" s="163"/>
      <c r="J93" s="162" t="s">
        <v>750</v>
      </c>
      <c r="K93" s="163"/>
      <c r="L93" s="163"/>
      <c r="M93" s="163"/>
      <c r="N93" s="163"/>
      <c r="O93" s="163"/>
      <c r="P93" s="163"/>
      <c r="Q93" s="163"/>
      <c r="R93" s="163"/>
      <c r="S93" s="162" t="s">
        <v>746</v>
      </c>
      <c r="T93" s="163"/>
      <c r="U93" s="163"/>
      <c r="V93" s="163"/>
      <c r="W93" s="163"/>
      <c r="X93" s="163"/>
      <c r="Y93" s="163"/>
      <c r="Z93" s="163"/>
      <c r="AA93" s="164"/>
    </row>
    <row r="94" spans="1:27">
      <c r="A94" s="51" t="str">
        <f>IF(Tabelle1!C29=Tabelle2!A2,MATCH(Tabelle1!D29,Accent,0),IF(Tabelle1!C29=Tabelle2!B2,MATCH(Tabelle1!D29,Acolon,0),IF(Tabelle1!C29=Tabelle2!C2,MATCH(Tabelle1!D29,Albalonga,0),IF(Tabelle1!C29=Tabelle2!D2,MATCH(Tabelle1!D29,Allegro,0),IF(Tabelle1!C29=Tabelle2!E2,MATCH(Tabelle1!D29,Arnsburger,0),IF(Tabelle1!C29=Tabelle2!F2,MATCH(Tabelle1!D29,Auxerrois,0),IF(Tabelle1!C29=Tabelle2!G2,MATCH(Tabelle1!D29,Bacchus,0),"Nicht gelistete Sorte/ Klon")))))))</f>
        <v>Nicht gelistete Sorte/ Klon</v>
      </c>
      <c r="B94" s="39" t="str">
        <f t="shared" ref="B94:B111" si="13">IF(A94="Nicht gelistete Sorte/ Klon","Nicht gelistete Sorte/ Klon","")</f>
        <v>Nicht gelistete Sorte/ Klon</v>
      </c>
      <c r="C94" s="16"/>
      <c r="D94" s="158" t="str">
        <f>IF(B94="",MATCH(B94,B94:B99,0),IF(B95="",MATCH(B95,B94:B99,0),IF(B96="",MATCH(B96,B94:B99,0),IF(B97="",MATCH(B97,B94:B99,0),IF(B98="",MATCH(B98,B94:B99,0),IF(B99="",MATCH(B99,B94:B99,0),"Nicht gelistete Sorte/ Klon"))))))</f>
        <v>Nicht gelistete Sorte/ Klon</v>
      </c>
      <c r="E94" s="158" t="str">
        <f>IF(D94="Nicht gelistete Sorte/ Klon","Nicht gelistete Sorte/ Klon","")</f>
        <v>Nicht gelistete Sorte/ Klon</v>
      </c>
      <c r="F94" s="165" t="b">
        <f>IF(E94="","",ISERROR(E94))</f>
        <v>0</v>
      </c>
      <c r="G94" s="166" t="str">
        <f>IF(F94=FALSE,"Nicht gelistete Sorte/ Klon","")</f>
        <v>Nicht gelistete Sorte/ Klon</v>
      </c>
      <c r="H94" s="16"/>
      <c r="I94" s="16"/>
      <c r="J94" s="51" t="str">
        <f>IF(Tabelle1!C30=Tabelle2!A2,MATCH(Tabelle1!D30,Accent,0),IF(Tabelle1!C30=Tabelle2!B2,MATCH(Tabelle1!D30,Acolon,0),IF(Tabelle1!C30=Tabelle2!C2,MATCH(Tabelle1!D30,Albalonga,0),IF(Tabelle1!C30=Tabelle2!D2,MATCH(Tabelle1!D30,Allegro,0),IF(Tabelle1!C30=Tabelle2!E2,MATCH(Tabelle1!D30,Arnsburger,0),IF(Tabelle1!C30=Tabelle2!F2,MATCH(Tabelle1!D30,Auxerrois,0),IF(Tabelle1!C30=Tabelle2!G2,MATCH(Tabelle1!D30,Bacchus,0),"Nicht gelistete Sorte/ Klon")))))))</f>
        <v>Nicht gelistete Sorte/ Klon</v>
      </c>
      <c r="K94" s="39" t="str">
        <f t="shared" ref="K94:K111" si="14">IF(J94="Nicht gelistete Sorte/ Klon","Nicht gelistete Sorte/ Klon","")</f>
        <v>Nicht gelistete Sorte/ Klon</v>
      </c>
      <c r="L94" s="16"/>
      <c r="M94" s="158" t="str">
        <f>IF(K94="",MATCH(K94,K94:K99,0),IF(K95="",MATCH(K95,K94:K99,0),IF(K96="",MATCH(K96,K94:K99,0),IF(K97="",MATCH(K97,K94:K99,0),IF(K98="",MATCH(K98,K94:K99,0),IF(K99="",MATCH(K99,K94:K99,0),"Nicht gelistete Sorte/ Klon"))))))</f>
        <v>Nicht gelistete Sorte/ Klon</v>
      </c>
      <c r="N94" s="158" t="str">
        <f>IF(M94="Nicht gelistete Sorte/ Klon","Nicht gelistete Sorte/ Klon","")</f>
        <v>Nicht gelistete Sorte/ Klon</v>
      </c>
      <c r="O94" s="165" t="b">
        <f>IF(N94="","",ISERROR(N94))</f>
        <v>0</v>
      </c>
      <c r="P94" s="166" t="str">
        <f>IF(O94=FALSE,"Nicht gelistete Sorte/ Klon","")</f>
        <v>Nicht gelistete Sorte/ Klon</v>
      </c>
      <c r="Q94" s="16"/>
      <c r="R94" s="16"/>
      <c r="S94" s="51" t="str">
        <f>IF(Tabelle1!C31=Tabelle2!A2,MATCH(Tabelle1!D31,Accent,0),IF(Tabelle1!C31=Tabelle2!B2,MATCH(Tabelle1!D31,Acolon,0),IF(Tabelle1!C31=Tabelle2!C2,MATCH(Tabelle1!D31,Albalonga,0),IF(Tabelle1!C31=Tabelle2!D2,MATCH(Tabelle1!D31,Allegro,0),IF(Tabelle1!C31=Tabelle2!E2,MATCH(Tabelle1!D31,Arnsburger,0),IF(Tabelle1!C31=Tabelle2!F2,MATCH(Tabelle1!D31,Auxerrois,0),IF(Tabelle1!C31=Tabelle2!G2,MATCH(Tabelle1!D31,Bacchus,0),"Nicht gelistete Sorte/ Klon")))))))</f>
        <v>Nicht gelistete Sorte/ Klon</v>
      </c>
      <c r="T94" s="39" t="str">
        <f t="shared" ref="T94:T111" si="15">IF(S94="Nicht gelistete Sorte/ Klon","Nicht gelistete Sorte/ Klon","")</f>
        <v>Nicht gelistete Sorte/ Klon</v>
      </c>
      <c r="U94" s="16"/>
      <c r="V94" s="158" t="str">
        <f>IF(T94="",MATCH(T94,T94:T99,0),IF(T95="",MATCH(T95,T94:T99,0),IF(T96="",MATCH(T96,T94:T99,0),IF(T97="",MATCH(T97,T94:T99,0),IF(T98="",MATCH(T98,T94:T99,0),IF(T99="",MATCH(T99,T94:T99,0),"Nicht gelistete Sorte/ Klon"))))))</f>
        <v>Nicht gelistete Sorte/ Klon</v>
      </c>
      <c r="W94" s="158" t="str">
        <f>IF(V94="Nicht gelistete Sorte/ Klon","Nicht gelistete Sorte/ Klon","")</f>
        <v>Nicht gelistete Sorte/ Klon</v>
      </c>
      <c r="X94" s="165" t="b">
        <f>IF(W94="","",ISERROR(W94))</f>
        <v>0</v>
      </c>
      <c r="Y94" s="166" t="str">
        <f>IF(X94=FALSE,"Nicht gelistete Sorte/ Klon","")</f>
        <v>Nicht gelistete Sorte/ Klon</v>
      </c>
      <c r="Z94" s="16"/>
      <c r="AA94" s="17"/>
    </row>
    <row r="95" spans="1:27">
      <c r="A95" s="50" t="str">
        <f>IF(Tabelle1!C29=Tabelle2!H2,MATCH(Tabelle1!D29,Blauburger,0),IF(Tabelle1!C29=Tabelle2!I2,MATCH(Tabelle1!D29,Blauer_Frühburgunder,0),IF(Tabelle1!C29=Tabelle2!J2,MATCH(Tabelle1!D29,Blauer_Limberger,0),IF(Tabelle1!C29=Tabelle2!K2,MATCH(Tabelle1!D29,Blauer_Portugieser,0),IF(Tabelle1!C29=Tabelle2!L2,MATCH(Tabelle1!D29,Blauer_Silvaner,0),IF(Tabelle1!C29=Tabelle2!M2,MATCH(Tabelle1!D29,Blauer_Spätburgunder,0),IF(Tabelle1!C29=Tabelle2!N2,MATCH(Tabelle1!D29,Blauer_Trollinger,0),"Nicht gelistete Sorte/ Klon")))))))</f>
        <v>Nicht gelistete Sorte/ Klon</v>
      </c>
      <c r="B95" s="39" t="str">
        <f t="shared" si="13"/>
        <v>Nicht gelistete Sorte/ Klon</v>
      </c>
      <c r="C95" s="16"/>
      <c r="D95" s="159"/>
      <c r="E95" s="159"/>
      <c r="F95" s="160"/>
      <c r="G95" s="161"/>
      <c r="H95" s="16"/>
      <c r="I95" s="16"/>
      <c r="J95" s="50" t="str">
        <f>IF(Tabelle1!C30=Tabelle2!H2,MATCH(Tabelle1!D30,Blauburger,0),IF(Tabelle1!C30=Tabelle2!I2,MATCH(Tabelle1!D30,Blauer_Frühburgunder,0),IF(Tabelle1!C30=Tabelle2!J2,MATCH(Tabelle1!D30,Blauer_Limberger,0),IF(Tabelle1!C30=Tabelle2!K2,MATCH(Tabelle1!D30,Blauer_Portugieser,0),IF(Tabelle1!C30=Tabelle2!L2,MATCH(Tabelle1!D30,Blauer_Silvaner,0),IF(Tabelle1!C30=Tabelle2!M2,MATCH(Tabelle1!D30,Blauer_Spätburgunder,0),IF(Tabelle1!C30=Tabelle2!N2,MATCH(Tabelle1!D30,Blauer_Trollinger,0),"Nicht gelistete Sorte/ Klon")))))))</f>
        <v>Nicht gelistete Sorte/ Klon</v>
      </c>
      <c r="K95" s="39" t="str">
        <f t="shared" si="14"/>
        <v>Nicht gelistete Sorte/ Klon</v>
      </c>
      <c r="L95" s="16"/>
      <c r="M95" s="159"/>
      <c r="N95" s="159"/>
      <c r="O95" s="160"/>
      <c r="P95" s="161"/>
      <c r="Q95" s="16"/>
      <c r="R95" s="16"/>
      <c r="S95" s="50" t="str">
        <f>IF(Tabelle1!C31=Tabelle2!H2,MATCH(Tabelle1!D31,Blauburger,0),IF(Tabelle1!C31=Tabelle2!I2,MATCH(Tabelle1!D31,Blauer_Frühburgunder,0),IF(Tabelle1!C31=Tabelle2!J2,MATCH(Tabelle1!D31,Blauer_Limberger,0),IF(Tabelle1!C31=Tabelle2!K2,MATCH(Tabelle1!D31,Blauer_Portugieser,0),IF(Tabelle1!C31=Tabelle2!L2,MATCH(Tabelle1!D31,Blauer_Silvaner,0),IF(Tabelle1!C31=Tabelle2!M2,MATCH(Tabelle1!D31,Blauer_Spätburgunder,0),IF(Tabelle1!C31=Tabelle2!N2,MATCH(Tabelle1!D31,Blauer_Trollinger,0),"Nicht gelistete Sorte/ Klon")))))))</f>
        <v>Nicht gelistete Sorte/ Klon</v>
      </c>
      <c r="T95" s="39" t="str">
        <f t="shared" si="15"/>
        <v>Nicht gelistete Sorte/ Klon</v>
      </c>
      <c r="U95" s="16"/>
      <c r="V95" s="159"/>
      <c r="W95" s="159"/>
      <c r="X95" s="160"/>
      <c r="Y95" s="161"/>
      <c r="Z95" s="16"/>
      <c r="AA95" s="17"/>
    </row>
    <row r="96" spans="1:27">
      <c r="A96" s="51" t="str">
        <f>IF(Tabelle1!C29=Tabelle2!O2,MATCH(Tabelle1!D29,Blauer_Zweigelt,0),IF(Tabelle1!C29=Tabelle2!P2,MATCH(Tabelle1!D29,Bolero,0),IF(Tabelle1!C29=Tabelle2!Q2,MATCH(Tabelle1!D29,Bronner,0),IF(Tabelle1!C29=Tabelle2!R2,MATCH(Tabelle1!D29,Cabernet_Carbon,0),IF(Tabelle1!C29=Tabelle2!S2,MATCH(Tabelle1!D29,Cabernet_Carol,0),IF(Tabelle1!C29=Tabelle2!T2,MATCH(Tabelle1!D29,Cabernet_Cortis,0),IF(Tabelle1!C29=Tabelle2!U2,MATCH(Tabelle1!D29,Cabernet_Cubin,0),"Nicht gelistete Sorte/ Klon")))))))</f>
        <v>Nicht gelistete Sorte/ Klon</v>
      </c>
      <c r="B96" s="39" t="str">
        <f t="shared" si="13"/>
        <v>Nicht gelistete Sorte/ Klon</v>
      </c>
      <c r="C96" s="16"/>
      <c r="D96" s="159"/>
      <c r="E96" s="159"/>
      <c r="F96" s="160"/>
      <c r="G96" s="161"/>
      <c r="H96" s="16"/>
      <c r="I96" s="16"/>
      <c r="J96" s="51" t="str">
        <f>IF(Tabelle1!C30=Tabelle2!O2,MATCH(Tabelle1!D30,Blauer_Zweigelt,0),IF(Tabelle1!C30=Tabelle2!P2,MATCH(Tabelle1!D30,Bolero,0),IF(Tabelle1!C30=Tabelle2!Q2,MATCH(Tabelle1!D30,Bronner,0),IF(Tabelle1!C30=Tabelle2!R2,MATCH(Tabelle1!D30,Cabernet_Carbon,0),IF(Tabelle1!C30=Tabelle2!S2,MATCH(Tabelle1!D30,Cabernet_Carol,0),IF(Tabelle1!C30=Tabelle2!T2,MATCH(Tabelle1!D30,Cabernet_Cortis,0),IF(Tabelle1!C30=Tabelle2!U2,MATCH(Tabelle1!D30,Cabernet_Cubin,0),"Nicht gelistete Sorte/ Klon")))))))</f>
        <v>Nicht gelistete Sorte/ Klon</v>
      </c>
      <c r="K96" s="39" t="str">
        <f t="shared" si="14"/>
        <v>Nicht gelistete Sorte/ Klon</v>
      </c>
      <c r="L96" s="16"/>
      <c r="M96" s="159"/>
      <c r="N96" s="159"/>
      <c r="O96" s="160"/>
      <c r="P96" s="161"/>
      <c r="Q96" s="16"/>
      <c r="R96" s="16"/>
      <c r="S96" s="51" t="str">
        <f>IF(Tabelle1!C31=Tabelle2!O2,MATCH(Tabelle1!D31,Blauer_Zweigelt,0),IF(Tabelle1!C31=Tabelle2!P2,MATCH(Tabelle1!D31,Bolero,0),IF(Tabelle1!C31=Tabelle2!Q2,MATCH(Tabelle1!D31,Bronner,0),IF(Tabelle1!C31=Tabelle2!R2,MATCH(Tabelle1!D31,Cabernet_Carbon,0),IF(Tabelle1!C31=Tabelle2!S2,MATCH(Tabelle1!D31,Cabernet_Carol,0),IF(Tabelle1!C31=Tabelle2!T2,MATCH(Tabelle1!D31,Cabernet_Cortis,0),IF(Tabelle1!C31=Tabelle2!U2,MATCH(Tabelle1!D31,Cabernet_Cubin,0),"Nicht gelistete Sorte/ Klon")))))))</f>
        <v>Nicht gelistete Sorte/ Klon</v>
      </c>
      <c r="T96" s="39" t="str">
        <f t="shared" si="15"/>
        <v>Nicht gelistete Sorte/ Klon</v>
      </c>
      <c r="U96" s="16"/>
      <c r="V96" s="159"/>
      <c r="W96" s="159"/>
      <c r="X96" s="160"/>
      <c r="Y96" s="161"/>
      <c r="Z96" s="16"/>
      <c r="AA96" s="17"/>
    </row>
    <row r="97" spans="1:27">
      <c r="A97" s="51" t="str">
        <f>IF(Tabelle1!C29=Tabelle2!V2,MATCH(Tabelle1!D29,Cabernet_Dorio,0),IF(Tabelle1!C29=Tabelle2!W2,MATCH(Tabelle1!D29,Cabernet_Dorsa,0),IF(Tabelle1!C29=Tabelle2!X2,MATCH(Tabelle1!D29,Cabernet_Franc,0),IF(Tabelle1!C29=Tabelle2!Y2,MATCH(Tabelle1!D29,Cabernet_Mitos,0),IF(Tabelle1!C29=Tabelle2!Z2,MATCH(Tabelle1!D29,Cabernet_Sauvignon,0),IF(Tabelle1!C29=Tabelle2!AA2,MATCH(Tabelle1!D29,Calandro,0),IF(Tabelle1!C29=Tabelle2!AB2,MATCH(Tabelle1!D29,Chardonnay,0),"Nicht gelistete Sorte/ Klon")))))))</f>
        <v>Nicht gelistete Sorte/ Klon</v>
      </c>
      <c r="B97" s="42" t="str">
        <f t="shared" si="13"/>
        <v>Nicht gelistete Sorte/ Klon</v>
      </c>
      <c r="C97" s="16"/>
      <c r="D97" s="159"/>
      <c r="E97" s="159"/>
      <c r="F97" s="160"/>
      <c r="G97" s="161"/>
      <c r="H97" s="16"/>
      <c r="I97" s="16"/>
      <c r="J97" s="51" t="str">
        <f>IF(Tabelle1!C30=Tabelle2!V2,MATCH(Tabelle1!D30,Cabernet_Dorio,0),IF(Tabelle1!C30=Tabelle2!W2,MATCH(Tabelle1!D30,Cabernet_Dorsa,0),IF(Tabelle1!C30=Tabelle2!X2,MATCH(Tabelle1!D30,Cabernet_Franc,0),IF(Tabelle1!C30=Tabelle2!Y2,MATCH(Tabelle1!D30,Cabernet_Mitos,0),IF(Tabelle1!C30=Tabelle2!Z2,MATCH(Tabelle1!D30,Cabernet_Sauvignon,0),IF(Tabelle1!C30=Tabelle2!AA2,MATCH(Tabelle1!D30,Calandro,0),IF(Tabelle1!C30=Tabelle2!AB2,MATCH(Tabelle1!D30,Chardonnay,0),"Nicht gelistete Sorte/ Klon")))))))</f>
        <v>Nicht gelistete Sorte/ Klon</v>
      </c>
      <c r="K97" s="42" t="str">
        <f t="shared" si="14"/>
        <v>Nicht gelistete Sorte/ Klon</v>
      </c>
      <c r="L97" s="16"/>
      <c r="M97" s="159"/>
      <c r="N97" s="159"/>
      <c r="O97" s="160"/>
      <c r="P97" s="161"/>
      <c r="Q97" s="16"/>
      <c r="R97" s="16"/>
      <c r="S97" s="51" t="str">
        <f>IF(Tabelle1!C31=Tabelle2!V2,MATCH(Tabelle1!D31,Cabernet_Dorio,0),IF(Tabelle1!C31=Tabelle2!W2,MATCH(Tabelle1!D31,Cabernet_Dorsa,0),IF(Tabelle1!C31=Tabelle2!X2,MATCH(Tabelle1!D31,Cabernet_Franc,0),IF(Tabelle1!C31=Tabelle2!Y2,MATCH(Tabelle1!D31,Cabernet_Mitos,0),IF(Tabelle1!C31=Tabelle2!Z2,MATCH(Tabelle1!D31,Cabernet_Sauvignon,0),IF(Tabelle1!C31=Tabelle2!AA2,MATCH(Tabelle1!D31,Calandro,0),IF(Tabelle1!C31=Tabelle2!AB2,MATCH(Tabelle1!D31,Chardonnay,0),"Nicht gelistete Sorte/ Klon")))))))</f>
        <v>Nicht gelistete Sorte/ Klon</v>
      </c>
      <c r="T97" s="42" t="str">
        <f t="shared" si="15"/>
        <v>Nicht gelistete Sorte/ Klon</v>
      </c>
      <c r="U97" s="16"/>
      <c r="V97" s="159"/>
      <c r="W97" s="159"/>
      <c r="X97" s="160"/>
      <c r="Y97" s="161"/>
      <c r="Z97" s="16"/>
      <c r="AA97" s="17"/>
    </row>
    <row r="98" spans="1:27">
      <c r="A98" s="51" t="str">
        <f>IF(Tabelle1!C29=Tabelle2!AC2,MATCH(Tabelle1!D29,Dakapo,0),IF(Tabelle1!C29=Tabelle2!AD2,MATCH(Tabelle1!D29,Deckrot,0),IF(Tabelle1!C29=Tabelle2!AE2,MATCH(Tabelle1!D29,Domina,0),IF(Tabelle1!C29=Tabelle2!AF2,MATCH(Tabelle1!D29,Dornfelder,0),IF(Tabelle1!C29=Tabelle2!AG2,MATCH(Tabelle1!D29,Dunkelfelder,0),IF(Tabelle1!C29=Tabelle2!AH2,MATCH(Tabelle1!D29,Ehrenbreitsteiner,0),IF(Tabelle1!C29=Tabelle2!AI2,MATCH(Tabelle1!D29,Ehrenfelser,0),"Nicht gelistete Sorte/ Klon")))))))</f>
        <v>Nicht gelistete Sorte/ Klon</v>
      </c>
      <c r="B98" s="39" t="str">
        <f t="shared" si="13"/>
        <v>Nicht gelistete Sorte/ Klon</v>
      </c>
      <c r="C98" s="16"/>
      <c r="D98" s="159"/>
      <c r="E98" s="159"/>
      <c r="F98" s="160"/>
      <c r="G98" s="161"/>
      <c r="H98" s="16"/>
      <c r="I98" s="16"/>
      <c r="J98" s="51" t="str">
        <f>IF(Tabelle1!C30=Tabelle2!AC2,MATCH(Tabelle1!D30,Dakapo,0),IF(Tabelle1!C30=Tabelle2!AD2,MATCH(Tabelle1!D30,Deckrot,0),IF(Tabelle1!C30=Tabelle2!AE2,MATCH(Tabelle1!D30,Domina,0),IF(Tabelle1!C30=Tabelle2!AF2,MATCH(Tabelle1!D30,Dornfelder,0),IF(Tabelle1!C30=Tabelle2!AG2,MATCH(Tabelle1!D30,Dunkelfelder,0),IF(Tabelle1!C30=Tabelle2!AH2,MATCH(Tabelle1!D30,Ehrenbreitsteiner,0),IF(Tabelle1!C30=Tabelle2!AI2,MATCH(Tabelle1!D30,Ehrenfelser,0),"Nicht gelistete Sorte/ Klon")))))))</f>
        <v>Nicht gelistete Sorte/ Klon</v>
      </c>
      <c r="K98" s="39" t="str">
        <f t="shared" si="14"/>
        <v>Nicht gelistete Sorte/ Klon</v>
      </c>
      <c r="L98" s="16"/>
      <c r="M98" s="159"/>
      <c r="N98" s="159"/>
      <c r="O98" s="160"/>
      <c r="P98" s="161"/>
      <c r="Q98" s="16"/>
      <c r="R98" s="16"/>
      <c r="S98" s="51" t="str">
        <f>IF(Tabelle1!C31=Tabelle2!AC2,MATCH(Tabelle1!D31,Dakapo,0),IF(Tabelle1!C31=Tabelle2!AD2,MATCH(Tabelle1!D31,Deckrot,0),IF(Tabelle1!C31=Tabelle2!AE2,MATCH(Tabelle1!D31,Domina,0),IF(Tabelle1!C31=Tabelle2!AF2,MATCH(Tabelle1!D31,Dornfelder,0),IF(Tabelle1!C31=Tabelle2!AG2,MATCH(Tabelle1!D31,Dunkelfelder,0),IF(Tabelle1!C31=Tabelle2!AH2,MATCH(Tabelle1!D31,Ehrenbreitsteiner,0),IF(Tabelle1!C31=Tabelle2!AI2,MATCH(Tabelle1!D31,Ehrenfelser,0),"Nicht gelistete Sorte/ Klon")))))))</f>
        <v>Nicht gelistete Sorte/ Klon</v>
      </c>
      <c r="T98" s="39" t="str">
        <f t="shared" si="15"/>
        <v>Nicht gelistete Sorte/ Klon</v>
      </c>
      <c r="U98" s="16"/>
      <c r="V98" s="159"/>
      <c r="W98" s="159"/>
      <c r="X98" s="160"/>
      <c r="Y98" s="161"/>
      <c r="Z98" s="16"/>
      <c r="AA98" s="17"/>
    </row>
    <row r="99" spans="1:27">
      <c r="A99" s="52" t="str">
        <f>IF(Tabelle1!C29=Tabelle2!AJ2,MATCH(Tabelle1!D29,Faberrebe,0),IF(Tabelle1!C29=Tabelle2!AK2,MATCH(Tabelle1!D29,Findling,0),IF(Tabelle1!C29=Tabelle2!AL2,MATCH(Tabelle1!D29,Freisamer,0),IF(Tabelle1!C29=Tabelle2!AM2,MATCH(Tabelle1!D29,Früher_roter_Malvasier,0),IF(Tabelle1!C29=Tabelle2!AN2,MATCH(Tabelle1!D29,Gelber_Muskateller,0),IF(Tabelle1!C29=Tabelle2!AO2,MATCH(Tabelle1!D29,Goldriesling,0),IF(Tabelle1!C29=Tabelle2!AP2,MATCH(Tabelle1!D29,Grüner_Silvaner,0),"Nicht gelistete Sorte/ Klon")))))))</f>
        <v>Nicht gelistete Sorte/ Klon</v>
      </c>
      <c r="B99" s="44" t="str">
        <f t="shared" si="13"/>
        <v>Nicht gelistete Sorte/ Klon</v>
      </c>
      <c r="C99" s="29"/>
      <c r="D99" s="159"/>
      <c r="E99" s="159"/>
      <c r="F99" s="160"/>
      <c r="G99" s="161"/>
      <c r="H99" s="16"/>
      <c r="I99" s="16"/>
      <c r="J99" s="52" t="str">
        <f>IF(Tabelle1!C30=Tabelle2!AJ2,MATCH(Tabelle1!D30,Faberrebe,0),IF(Tabelle1!C30=Tabelle2!AK2,MATCH(Tabelle1!D30,Findling,0),IF(Tabelle1!C30=Tabelle2!AL2,MATCH(Tabelle1!D30,Freisamer,0),IF(Tabelle1!C30=Tabelle2!AM2,MATCH(Tabelle1!D30,Früher_roter_Malvasier,0),IF(Tabelle1!C30=Tabelle2!AN2,MATCH(Tabelle1!D30,Gelber_Muskateller,0),IF(Tabelle1!C30=Tabelle2!AO2,MATCH(Tabelle1!D30,Goldriesling,0),IF(Tabelle1!C30=Tabelle2!AP2,MATCH(Tabelle1!D30,Grüner_Silvaner,0),"Nicht gelistete Sorte/ Klon")))))))</f>
        <v>Nicht gelistete Sorte/ Klon</v>
      </c>
      <c r="K99" s="44" t="str">
        <f t="shared" si="14"/>
        <v>Nicht gelistete Sorte/ Klon</v>
      </c>
      <c r="L99" s="29"/>
      <c r="M99" s="159"/>
      <c r="N99" s="159"/>
      <c r="O99" s="160"/>
      <c r="P99" s="161"/>
      <c r="Q99" s="16"/>
      <c r="R99" s="16"/>
      <c r="S99" s="52" t="str">
        <f>IF(Tabelle1!C31=Tabelle2!AJ2,MATCH(Tabelle1!D31,Faberrebe,0),IF(Tabelle1!C31=Tabelle2!AK2,MATCH(Tabelle1!D31,Findling,0),IF(Tabelle1!C31=Tabelle2!AL2,MATCH(Tabelle1!D31,Freisamer,0),IF(Tabelle1!C31=Tabelle2!AM2,MATCH(Tabelle1!D31,Früher_roter_Malvasier,0),IF(Tabelle1!C31=Tabelle2!AN2,MATCH(Tabelle1!D31,Gelber_Muskateller,0),IF(Tabelle1!C31=Tabelle2!AO2,MATCH(Tabelle1!D31,Goldriesling,0),IF(Tabelle1!C31=Tabelle2!AP2,MATCH(Tabelle1!D31,Grüner_Silvaner,0),"Nicht gelistete Sorte/ Klon")))))))</f>
        <v>Nicht gelistete Sorte/ Klon</v>
      </c>
      <c r="T99" s="44" t="str">
        <f t="shared" si="15"/>
        <v>Nicht gelistete Sorte/ Klon</v>
      </c>
      <c r="U99" s="29"/>
      <c r="V99" s="159"/>
      <c r="W99" s="159"/>
      <c r="X99" s="160"/>
      <c r="Y99" s="161"/>
      <c r="Z99" s="16"/>
      <c r="AA99" s="17"/>
    </row>
    <row r="100" spans="1:27">
      <c r="A100" s="53" t="str">
        <f>IF(Tabelle1!C29=Tabelle2!AQ2,MATCH(Tabelle1!D29,Hegel,0),IF(Tabelle1!C29=Tabelle2!AR2,MATCH(Tabelle1!D29,Helfensteiner,0),IF(Tabelle1!C29=Tabelle2!AS2,MATCH(Tabelle1!D29,Helios,0),IF(Tabelle1!C29=Tabelle2!AT2,MATCH(Tabelle1!D29,Heroldrebe,0),IF(Tabelle1!C29=Tabelle2!AU2,MATCH(Tabelle1!D29,Hibernal,0),IF(Tabelle1!C29=Tabelle2!AV2,MATCH(Tabelle1!D29,Hölder,0),IF(Tabelle1!C29=Tabelle2!AW2,MATCH(Tabelle1!D29,Huxelrebe,0),"Nicht gelistete Sorte/ Klon")))))))</f>
        <v>Nicht gelistete Sorte/ Klon</v>
      </c>
      <c r="B100" s="46" t="str">
        <f t="shared" si="13"/>
        <v>Nicht gelistete Sorte/ Klon</v>
      </c>
      <c r="C100" s="16"/>
      <c r="D100" s="158" t="str">
        <f>IF(B100="",MATCH(B100,B100:B105,0),IF(B101="",MATCH(B101,B100:B105,0),IF(B102="",MATCH(B102,B100:B105,0),IF(B103="",MATCH(B103,B100:B105,0),IF(B104="",MATCH(B104,B100:B105,0),IF(B105="",MATCH(B105,B100:B105,0),"Nicht gelistete Sorte/ Klon"))))))</f>
        <v>Nicht gelistete Sorte/ Klon</v>
      </c>
      <c r="E100" s="159" t="str">
        <f>IF(D100="Nicht gelistete Sorte/ Klon","Nicht gelistete Sorte/ Klon","")</f>
        <v>Nicht gelistete Sorte/ Klon</v>
      </c>
      <c r="F100" s="160" t="b">
        <f>IF(E100="","",ISERROR(E100))</f>
        <v>0</v>
      </c>
      <c r="G100" s="161" t="str">
        <f>IF(F100=FALSE,"Nicht gelistete Sorte/ Klon","")</f>
        <v>Nicht gelistete Sorte/ Klon</v>
      </c>
      <c r="H100" s="16"/>
      <c r="I100" s="16"/>
      <c r="J100" s="53" t="str">
        <f>IF(Tabelle1!C30=Tabelle2!AQ2,MATCH(Tabelle1!D30,Hegel,0),IF(Tabelle1!C30=Tabelle2!AR2,MATCH(Tabelle1!D30,Helfensteiner,0),IF(Tabelle1!C30=Tabelle2!AS2,MATCH(Tabelle1!D30,Helios,0),IF(Tabelle1!C30=Tabelle2!AT2,MATCH(Tabelle1!D30,Heroldrebe,0),IF(Tabelle1!C30=Tabelle2!AU2,MATCH(Tabelle1!D30,Hibernal,0),IF(Tabelle1!C30=Tabelle2!AV2,MATCH(Tabelle1!D30,Hölder,0),IF(Tabelle1!C30=Tabelle2!AW2,MATCH(Tabelle1!D30,Huxelrebe,0),"Nicht gelistete Sorte/ Klon")))))))</f>
        <v>Nicht gelistete Sorte/ Klon</v>
      </c>
      <c r="K100" s="46" t="str">
        <f t="shared" si="14"/>
        <v>Nicht gelistete Sorte/ Klon</v>
      </c>
      <c r="L100" s="16"/>
      <c r="M100" s="158" t="str">
        <f>IF(K100="",MATCH(K100,K100:K105,0),IF(K101="",MATCH(K101,K100:K105,0),IF(K102="",MATCH(K102,K100:K105,0),IF(K103="",MATCH(K103,K100:K105,0),IF(K104="",MATCH(K104,K100:K105,0),IF(K105="",MATCH(K105,K100:K105,0),"Nicht gelistete Sorte/ Klon"))))))</f>
        <v>Nicht gelistete Sorte/ Klon</v>
      </c>
      <c r="N100" s="159" t="str">
        <f>IF(M100="Nicht gelistete Sorte/ Klon","Nicht gelistete Sorte/ Klon","")</f>
        <v>Nicht gelistete Sorte/ Klon</v>
      </c>
      <c r="O100" s="160" t="b">
        <f>IF(N100="","",ISERROR(N100))</f>
        <v>0</v>
      </c>
      <c r="P100" s="161" t="str">
        <f>IF(O100=FALSE,"Nicht gelistete Sorte/ Klon","")</f>
        <v>Nicht gelistete Sorte/ Klon</v>
      </c>
      <c r="Q100" s="16"/>
      <c r="R100" s="16"/>
      <c r="S100" s="53" t="str">
        <f>IF(Tabelle1!C31=Tabelle2!AQ2,MATCH(Tabelle1!D31,Hegel,0),IF(Tabelle1!C31=Tabelle2!AR2,MATCH(Tabelle1!D31,Helfensteiner,0),IF(Tabelle1!C31=Tabelle2!AS2,MATCH(Tabelle1!D31,Helios,0),IF(Tabelle1!C31=Tabelle2!AT2,MATCH(Tabelle1!D31,Heroldrebe,0),IF(Tabelle1!C31=Tabelle2!AU2,MATCH(Tabelle1!D31,Hibernal,0),IF(Tabelle1!C31=Tabelle2!AV2,MATCH(Tabelle1!D31,Hölder,0),IF(Tabelle1!C31=Tabelle2!AW2,MATCH(Tabelle1!D31,Huxelrebe,0),"Nicht gelistete Sorte/ Klon")))))))</f>
        <v>Nicht gelistete Sorte/ Klon</v>
      </c>
      <c r="T100" s="46" t="str">
        <f t="shared" si="15"/>
        <v>Nicht gelistete Sorte/ Klon</v>
      </c>
      <c r="U100" s="16"/>
      <c r="V100" s="158" t="str">
        <f>IF(T100="",MATCH(T100,T100:T105,0),IF(T101="",MATCH(T101,T100:T105,0),IF(T102="",MATCH(T102,T100:T105,0),IF(T103="",MATCH(T103,T100:T105,0),IF(T104="",MATCH(T104,T100:T105,0),IF(T105="",MATCH(T105,T100:T105,0),"Nicht gelistete Sorte/ Klon"))))))</f>
        <v>Nicht gelistete Sorte/ Klon</v>
      </c>
      <c r="W100" s="159" t="str">
        <f>IF(V100="Nicht gelistete Sorte/ Klon","Nicht gelistete Sorte/ Klon","")</f>
        <v>Nicht gelistete Sorte/ Klon</v>
      </c>
      <c r="X100" s="160" t="b">
        <f>IF(W100="","",ISERROR(W100))</f>
        <v>0</v>
      </c>
      <c r="Y100" s="161" t="str">
        <f>IF(X100=FALSE,"Nicht gelistete Sorte/ Klon","")</f>
        <v>Nicht gelistete Sorte/ Klon</v>
      </c>
      <c r="Z100" s="16"/>
      <c r="AA100" s="17"/>
    </row>
    <row r="101" spans="1:27" ht="13.5" thickBot="1">
      <c r="A101" s="51" t="str">
        <f>IF(Tabelle1!C29=Tabelle2!AX2,MATCH(Tabelle1!D29,Johanniter,0),IF(Tabelle1!C29=Tabelle2!AY2,MATCH(Tabelle1!D29,Juwel,0),IF(Tabelle1!C29=Tabelle2!AZ2,MATCH(Tabelle1!D29,Kanzler,0),IF(Tabelle1!C29=Tabelle2!BA2,MATCH(Tabelle1!D29,Kerner,0),IF(Tabelle1!C29=Tabelle2!BB2,MATCH(Tabelle1!D29,Kernling,0),IF(Tabelle1!C29=Tabelle2!BC2,MATCH(Tabelle1!D29,Mariensteiner,0),IF(Tabelle1!C29=Tabelle2!BD2,MATCH(Tabelle1!D29,Merlot,0),"Nicht gelistete Sorte/ Klon")))))))</f>
        <v>Nicht gelistete Sorte/ Klon</v>
      </c>
      <c r="B101" s="39" t="str">
        <f t="shared" si="13"/>
        <v>Nicht gelistete Sorte/ Klon</v>
      </c>
      <c r="C101" s="16"/>
      <c r="D101" s="159"/>
      <c r="E101" s="159"/>
      <c r="F101" s="160"/>
      <c r="G101" s="161"/>
      <c r="H101" s="16"/>
      <c r="I101" s="16"/>
      <c r="J101" s="51" t="str">
        <f>IF(Tabelle1!C30=Tabelle2!AX2,MATCH(Tabelle1!D30,Johanniter,0),IF(Tabelle1!C30=Tabelle2!AY2,MATCH(Tabelle1!D30,Juwel,0),IF(Tabelle1!C30=Tabelle2!AZ2,MATCH(Tabelle1!D30,Kanzler,0),IF(Tabelle1!C30=Tabelle2!BA2,MATCH(Tabelle1!D30,Kerner,0),IF(Tabelle1!C30=Tabelle2!BB2,MATCH(Tabelle1!D30,Kernling,0),IF(Tabelle1!C30=Tabelle2!BC2,MATCH(Tabelle1!D30,Mariensteiner,0),IF(Tabelle1!C30=Tabelle2!BD2,MATCH(Tabelle1!D30,Merlot,0),"Nicht gelistete Sorte/ Klon")))))))</f>
        <v>Nicht gelistete Sorte/ Klon</v>
      </c>
      <c r="K101" s="39" t="str">
        <f t="shared" si="14"/>
        <v>Nicht gelistete Sorte/ Klon</v>
      </c>
      <c r="L101" s="16"/>
      <c r="M101" s="159"/>
      <c r="N101" s="159"/>
      <c r="O101" s="160"/>
      <c r="P101" s="161"/>
      <c r="Q101" s="16"/>
      <c r="R101" s="16"/>
      <c r="S101" s="51" t="str">
        <f>IF(Tabelle1!C31=Tabelle2!AX2,MATCH(Tabelle1!D31,Johanniter,0),IF(Tabelle1!C31=Tabelle2!AY2,MATCH(Tabelle1!D31,Juwel,0),IF(Tabelle1!C31=Tabelle2!AZ2,MATCH(Tabelle1!D31,Kanzler,0),IF(Tabelle1!C31=Tabelle2!BA2,MATCH(Tabelle1!D31,Kerner,0),IF(Tabelle1!C31=Tabelle2!BB2,MATCH(Tabelle1!D31,Kernling,0),IF(Tabelle1!C31=Tabelle2!BC2,MATCH(Tabelle1!D31,Mariensteiner,0),IF(Tabelle1!C31=Tabelle2!BD2,MATCH(Tabelle1!D31,Merlot,0),"Nicht gelistete Sorte/ Klon")))))))</f>
        <v>Nicht gelistete Sorte/ Klon</v>
      </c>
      <c r="T101" s="39" t="str">
        <f t="shared" si="15"/>
        <v>Nicht gelistete Sorte/ Klon</v>
      </c>
      <c r="U101" s="16"/>
      <c r="V101" s="159"/>
      <c r="W101" s="159"/>
      <c r="X101" s="160"/>
      <c r="Y101" s="161"/>
      <c r="Z101" s="16"/>
      <c r="AA101" s="17"/>
    </row>
    <row r="102" spans="1:27" ht="13.5" thickBot="1">
      <c r="A102" s="51" t="str">
        <f>IF(Tabelle1!C29=Tabelle2!BE2,MATCH(Tabelle1!D29,Merzling,0),IF(Tabelle1!C29=Tabelle2!BF2,MATCH(Tabelle1!D29,Monarch,0),IF(Tabelle1!C29=Tabelle2!BG2,MATCH(Tabelle1!D29,Morio_Muskat,0),IF(Tabelle1!C29=Tabelle2!BH2,MATCH(Tabelle1!D29,Muskat_Ottonel,0),IF(Tabelle1!C29=Tabelle2!BI2,MATCH(Tabelle1!D29,Muskat_Trollinger,0),IF(Tabelle1!C29=Tabelle2!BJ2,MATCH(Tabelle1!D29,Müller_Thurgau,0),IF(Tabelle1!C29=Tabelle2!BK2,MATCH(Tabelle1!D29,Müllerrebe,0),"Nicht gelistete Sorte/ Klon")))))))</f>
        <v>Nicht gelistete Sorte/ Klon</v>
      </c>
      <c r="B102" s="39" t="str">
        <f t="shared" si="13"/>
        <v>Nicht gelistete Sorte/ Klon</v>
      </c>
      <c r="C102" s="16"/>
      <c r="D102" s="159"/>
      <c r="E102" s="159"/>
      <c r="F102" s="160"/>
      <c r="G102" s="161"/>
      <c r="H102" s="16"/>
      <c r="I102" s="47" t="str">
        <f>IF(G94="","",IF(G100="","",IF(G106="","","SNV")))</f>
        <v>SNV</v>
      </c>
      <c r="J102" s="51" t="str">
        <f>IF(Tabelle1!C30=Tabelle2!BE2,MATCH(Tabelle1!D30,Merzling,0),IF(Tabelle1!C30=Tabelle2!BF2,MATCH(Tabelle1!D30,Monarch,0),IF(Tabelle1!C30=Tabelle2!BG2,MATCH(Tabelle1!D30,Morio_Muskat,0),IF(Tabelle1!C30=Tabelle2!BH2,MATCH(Tabelle1!D30,Muskat_Ottonel,0),IF(Tabelle1!C30=Tabelle2!BI2,MATCH(Tabelle1!D30,Muskat_Trollinger,0),IF(Tabelle1!C30=Tabelle2!BJ2,MATCH(Tabelle1!D30,Müller_Thurgau,0),IF(Tabelle1!C30=Tabelle2!BK2,MATCH(Tabelle1!D30,Müllerrebe,0),"Nicht gelistete Sorte/ Klon")))))))</f>
        <v>Nicht gelistete Sorte/ Klon</v>
      </c>
      <c r="K102" s="39" t="str">
        <f t="shared" si="14"/>
        <v>Nicht gelistete Sorte/ Klon</v>
      </c>
      <c r="L102" s="16"/>
      <c r="M102" s="159"/>
      <c r="N102" s="159"/>
      <c r="O102" s="160"/>
      <c r="P102" s="161"/>
      <c r="Q102" s="16"/>
      <c r="R102" s="47" t="str">
        <f>IF(P94="","",IF(P100="","",IF(P106="","","SNV")))</f>
        <v>SNV</v>
      </c>
      <c r="S102" s="51" t="str">
        <f>IF(Tabelle1!C31=Tabelle2!BE2,MATCH(Tabelle1!D31,Merzling,0),IF(Tabelle1!C31=Tabelle2!BF2,MATCH(Tabelle1!D31,Monarch,0),IF(Tabelle1!C31=Tabelle2!BG2,MATCH(Tabelle1!D31,Morio_Muskat,0),IF(Tabelle1!C31=Tabelle2!BH2,MATCH(Tabelle1!D31,Muskat_Ottonel,0),IF(Tabelle1!C31=Tabelle2!BI2,MATCH(Tabelle1!D31,Muskat_Trollinger,0),IF(Tabelle1!C31=Tabelle2!BJ2,MATCH(Tabelle1!D31,Müller_Thurgau,0),IF(Tabelle1!C31=Tabelle2!BK2,MATCH(Tabelle1!D31,Müllerrebe,0),"Nicht gelistete Sorte/ Klon")))))))</f>
        <v>Nicht gelistete Sorte/ Klon</v>
      </c>
      <c r="T102" s="39" t="str">
        <f t="shared" si="15"/>
        <v>Nicht gelistete Sorte/ Klon</v>
      </c>
      <c r="U102" s="16"/>
      <c r="V102" s="159"/>
      <c r="W102" s="159"/>
      <c r="X102" s="160"/>
      <c r="Y102" s="161"/>
      <c r="Z102" s="16"/>
      <c r="AA102" s="24" t="str">
        <f>IF(Y94="","",IF(Y100="","",IF(Y106="","","SNV")))</f>
        <v>SNV</v>
      </c>
    </row>
    <row r="103" spans="1:27">
      <c r="A103" s="51" t="str">
        <f>IF(Tabelle1!C29=Tabelle2!BL2,MATCH(Tabelle1!D29,Neronet,0),IF(Tabelle1!C29=Tabelle2!BM2,MATCH(Tabelle1!D29,Nobling,0),IF(Tabelle1!C29=Tabelle2!BN2,MATCH(Tabelle1!D29,Optima,0),IF(Tabelle1!C29=Tabelle2!BO2,MATCH(Tabelle1!D29,Orion,0),IF(Tabelle1!C29=Tabelle2!BP2,MATCH(Tabelle1!D29,Ortega,0),IF(Tabelle1!C29=Tabelle2!BQ2,MATCH(Tabelle1!D29,Osteiner,0),IF(Tabelle1!C29=Tabelle2!BR2,MATCH(Tabelle1!D29,Palas,0),"Nicht gelistete Sorte/ Klon")))))))</f>
        <v>Nicht gelistete Sorte/ Klon</v>
      </c>
      <c r="B103" s="39" t="str">
        <f t="shared" si="13"/>
        <v>Nicht gelistete Sorte/ Klon</v>
      </c>
      <c r="C103" s="16"/>
      <c r="D103" s="159"/>
      <c r="E103" s="159"/>
      <c r="F103" s="160"/>
      <c r="G103" s="161"/>
      <c r="H103" s="16"/>
      <c r="I103" s="16"/>
      <c r="J103" s="51" t="str">
        <f>IF(Tabelle1!C30=Tabelle2!BL2,MATCH(Tabelle1!D30,Neronet,0),IF(Tabelle1!C30=Tabelle2!BM2,MATCH(Tabelle1!D30,Nobling,0),IF(Tabelle1!C30=Tabelle2!BN2,MATCH(Tabelle1!D30,Optima,0),IF(Tabelle1!C30=Tabelle2!BO2,MATCH(Tabelle1!D30,Orion,0),IF(Tabelle1!C30=Tabelle2!BP2,MATCH(Tabelle1!D30,Ortega,0),IF(Tabelle1!C30=Tabelle2!BQ2,MATCH(Tabelle1!D30,Osteiner,0),IF(Tabelle1!C30=Tabelle2!BR2,MATCH(Tabelle1!D30,Palas,0),"Nicht gelistete Sorte/ Klon")))))))</f>
        <v>Nicht gelistete Sorte/ Klon</v>
      </c>
      <c r="K103" s="39" t="str">
        <f t="shared" si="14"/>
        <v>Nicht gelistete Sorte/ Klon</v>
      </c>
      <c r="L103" s="16"/>
      <c r="M103" s="159"/>
      <c r="N103" s="159"/>
      <c r="O103" s="160"/>
      <c r="P103" s="161"/>
      <c r="Q103" s="16"/>
      <c r="R103" s="16"/>
      <c r="S103" s="51" t="str">
        <f>IF(Tabelle1!C31=Tabelle2!BL2,MATCH(Tabelle1!D31,Neronet,0),IF(Tabelle1!C31=Tabelle2!BM2,MATCH(Tabelle1!D31,Nobling,0),IF(Tabelle1!C31=Tabelle2!BN2,MATCH(Tabelle1!D31,Optima,0),IF(Tabelle1!C31=Tabelle2!BO2,MATCH(Tabelle1!D31,Orion,0),IF(Tabelle1!C31=Tabelle2!BP2,MATCH(Tabelle1!D31,Ortega,0),IF(Tabelle1!C31=Tabelle2!BQ2,MATCH(Tabelle1!D31,Osteiner,0),IF(Tabelle1!C31=Tabelle2!BR2,MATCH(Tabelle1!D31,Palas,0),"Nicht gelistete Sorte/ Klon")))))))</f>
        <v>Nicht gelistete Sorte/ Klon</v>
      </c>
      <c r="T103" s="39" t="str">
        <f t="shared" si="15"/>
        <v>Nicht gelistete Sorte/ Klon</v>
      </c>
      <c r="U103" s="16"/>
      <c r="V103" s="159"/>
      <c r="W103" s="159"/>
      <c r="X103" s="160"/>
      <c r="Y103" s="161"/>
      <c r="Z103" s="16"/>
      <c r="AA103" s="17"/>
    </row>
    <row r="104" spans="1:27">
      <c r="A104" s="51" t="str">
        <f>IF(Tabelle1!C29=Tabelle2!BS2,MATCH(Tabelle1!D29,Perle,0),IF(Tabelle1!C29=Tabelle2!BT2,MATCH(Tabelle1!D29,Phoenix,0),IF(Tabelle1!C29=Tabelle2!BU2,MATCH(Tabelle1!D29,Piroso,0),IF(Tabelle1!C29=Tabelle2!BV2,MATCH(Tabelle1!D29,Prinzipal,0),IF(Tabelle1!C29=Tabelle2!BW2,MATCH(Tabelle1!D29,Prior,0),IF(Tabelle1!C29=Tabelle2!BX2,MATCH(Tabelle1!D29,Reberger,0),IF(Tabelle1!C29=Tabelle2!BY2,MATCH(Tabelle1!D29,Regent,0),"Nicht gelistete Sorte/ Klon")))))))</f>
        <v>Nicht gelistete Sorte/ Klon</v>
      </c>
      <c r="B104" s="39" t="str">
        <f t="shared" si="13"/>
        <v>Nicht gelistete Sorte/ Klon</v>
      </c>
      <c r="C104" s="16"/>
      <c r="D104" s="159"/>
      <c r="E104" s="159"/>
      <c r="F104" s="160"/>
      <c r="G104" s="161"/>
      <c r="H104" s="16"/>
      <c r="I104" s="16"/>
      <c r="J104" s="51" t="str">
        <f>IF(Tabelle1!C30=Tabelle2!BS2,MATCH(Tabelle1!D30,Perle,0),IF(Tabelle1!C30=Tabelle2!BT2,MATCH(Tabelle1!D30,Phoenix,0),IF(Tabelle1!C30=Tabelle2!BU2,MATCH(Tabelle1!D30,Piroso,0),IF(Tabelle1!C30=Tabelle2!BV2,MATCH(Tabelle1!D30,Prinzipal,0),IF(Tabelle1!C30=Tabelle2!BW2,MATCH(Tabelle1!D30,Prior,0),IF(Tabelle1!C30=Tabelle2!BX2,MATCH(Tabelle1!D30,Reberger,0),IF(Tabelle1!C30=Tabelle2!BY2,MATCH(Tabelle1!D30,Regent,0),"Nicht gelistete Sorte/ Klon")))))))</f>
        <v>Nicht gelistete Sorte/ Klon</v>
      </c>
      <c r="K104" s="39" t="str">
        <f t="shared" si="14"/>
        <v>Nicht gelistete Sorte/ Klon</v>
      </c>
      <c r="L104" s="16"/>
      <c r="M104" s="159"/>
      <c r="N104" s="159"/>
      <c r="O104" s="160"/>
      <c r="P104" s="161"/>
      <c r="Q104" s="16"/>
      <c r="R104" s="16"/>
      <c r="S104" s="51" t="str">
        <f>IF(Tabelle1!C31=Tabelle2!BS2,MATCH(Tabelle1!D31,Perle,0),IF(Tabelle1!C31=Tabelle2!BT2,MATCH(Tabelle1!D31,Phoenix,0),IF(Tabelle1!C31=Tabelle2!BU2,MATCH(Tabelle1!D31,Piroso,0),IF(Tabelle1!C31=Tabelle2!BV2,MATCH(Tabelle1!D31,Prinzipal,0),IF(Tabelle1!C31=Tabelle2!BW2,MATCH(Tabelle1!D31,Prior,0),IF(Tabelle1!C31=Tabelle2!BX2,MATCH(Tabelle1!D31,Reberger,0),IF(Tabelle1!C31=Tabelle2!BY2,MATCH(Tabelle1!D31,Regent,0),"Nicht gelistete Sorte/ Klon")))))))</f>
        <v>Nicht gelistete Sorte/ Klon</v>
      </c>
      <c r="T104" s="39" t="str">
        <f t="shared" si="15"/>
        <v>Nicht gelistete Sorte/ Klon</v>
      </c>
      <c r="U104" s="16"/>
      <c r="V104" s="159"/>
      <c r="W104" s="159"/>
      <c r="X104" s="160"/>
      <c r="Y104" s="161"/>
      <c r="Z104" s="16"/>
      <c r="AA104" s="17"/>
    </row>
    <row r="105" spans="1:27">
      <c r="A105" s="54" t="str">
        <f>IF(Tabelle1!C29=Tabelle2!BZ2,MATCH(Tabelle1!D29,Regner,0),IF(Tabelle1!C29=Tabelle2!CA2,MATCH(Tabelle1!D29,Reichensteiner,0),IF(Tabelle1!C29=Tabelle2!CB2,MATCH(Tabelle1!D29,Rieslaner,0),IF(Tabelle1!C29=Tabelle2!CC2,MATCH(Tabelle1!D29,Rondo,0),IF(Tabelle1!C29=Tabelle2!CD2,MATCH(Tabelle1!D29,Rotberger,0),IF(Tabelle1!C29=Tabelle2!CE2,MATCH(Tabelle1!D29,Roter_Elbling,0),IF(Tabelle1!C29=Tabelle2!CF2,MATCH(Tabelle1!D29,Roter_Gutedel,0),"Nicht gelistete Sorte/ Klon")))))))</f>
        <v>Nicht gelistete Sorte/ Klon</v>
      </c>
      <c r="B105" s="44" t="str">
        <f t="shared" si="13"/>
        <v>Nicht gelistete Sorte/ Klon</v>
      </c>
      <c r="C105" s="29"/>
      <c r="D105" s="159"/>
      <c r="E105" s="159"/>
      <c r="F105" s="160"/>
      <c r="G105" s="161"/>
      <c r="H105" s="16"/>
      <c r="I105" s="16"/>
      <c r="J105" s="54" t="str">
        <f>IF(Tabelle1!C30=Tabelle2!BZ2,MATCH(Tabelle1!D30,Regner,0),IF(Tabelle1!C30=Tabelle2!CA2,MATCH(Tabelle1!D30,Reichensteiner,0),IF(Tabelle1!C30=Tabelle2!CB2,MATCH(Tabelle1!D30,Rieslaner,0),IF(Tabelle1!C30=Tabelle2!CC2,MATCH(Tabelle1!D30,Rondo,0),IF(Tabelle1!C30=Tabelle2!CD2,MATCH(Tabelle1!D30,Rotberger,0),IF(Tabelle1!C30=Tabelle2!CE2,MATCH(Tabelle1!D30,Roter_Elbling,0),IF(Tabelle1!C30=Tabelle2!CF2,MATCH(Tabelle1!D30,Roter_Gutedel,0),"Nicht gelistete Sorte/ Klon")))))))</f>
        <v>Nicht gelistete Sorte/ Klon</v>
      </c>
      <c r="K105" s="44" t="str">
        <f t="shared" si="14"/>
        <v>Nicht gelistete Sorte/ Klon</v>
      </c>
      <c r="L105" s="29"/>
      <c r="M105" s="159"/>
      <c r="N105" s="159"/>
      <c r="O105" s="160"/>
      <c r="P105" s="161"/>
      <c r="Q105" s="16"/>
      <c r="R105" s="16"/>
      <c r="S105" s="54" t="str">
        <f>IF(Tabelle1!C31=Tabelle2!BZ2,MATCH(Tabelle1!D31,Regner,0),IF(Tabelle1!C31=Tabelle2!CA2,MATCH(Tabelle1!D31,Reichensteiner,0),IF(Tabelle1!C31=Tabelle2!CB2,MATCH(Tabelle1!D31,Rieslaner,0),IF(Tabelle1!C31=Tabelle2!CC2,MATCH(Tabelle1!D31,Rondo,0),IF(Tabelle1!C31=Tabelle2!CD2,MATCH(Tabelle1!D31,Rotberger,0),IF(Tabelle1!C31=Tabelle2!CE2,MATCH(Tabelle1!D31,Roter_Elbling,0),IF(Tabelle1!C31=Tabelle2!CF2,MATCH(Tabelle1!D31,Roter_Gutedel,0),"Nicht gelistete Sorte/ Klon")))))))</f>
        <v>Nicht gelistete Sorte/ Klon</v>
      </c>
      <c r="T105" s="44" t="str">
        <f t="shared" si="15"/>
        <v>Nicht gelistete Sorte/ Klon</v>
      </c>
      <c r="U105" s="29"/>
      <c r="V105" s="159"/>
      <c r="W105" s="159"/>
      <c r="X105" s="160"/>
      <c r="Y105" s="161"/>
      <c r="Z105" s="16"/>
      <c r="AA105" s="17"/>
    </row>
    <row r="106" spans="1:27">
      <c r="A106" s="53" t="str">
        <f>IF(Tabelle1!C29=Tabelle2!CG2,MATCH(Tabelle1!D29,Roter_Muskateller,0),IF(Tabelle1!C29=Tabelle2!CH2,MATCH(Tabelle1!D29,Roter_Traminer,0),IF(Tabelle1!C29=Tabelle2!CI2,MATCH(Tabelle1!D29,Rubinet,0),IF(Tabelle1!C29=Tabelle2!CJ2,MATCH(Tabelle1!D29,Ruländer,0),IF(Tabelle1!C29=Tabelle2!CK2,MATCH(Tabelle1!D29,Saphira,0),IF(Tabelle1!C29=Tabelle2!CL2,MATCH(Tabelle1!D29,Scheurebe,0),IF(Tabelle1!C29=Tabelle2!CM2,MATCH(Tabelle1!D29,Schönburger,0),"Nicht gelistete Sorte/ Klon")))))))</f>
        <v>Nicht gelistete Sorte/ Klon</v>
      </c>
      <c r="B106" s="46" t="str">
        <f t="shared" si="13"/>
        <v>Nicht gelistete Sorte/ Klon</v>
      </c>
      <c r="C106" s="16"/>
      <c r="D106" s="158" t="str">
        <f>IF(B106="",MATCH(B106,B106:B111,0),IF(B107="",MATCH(B107,B106:B111,0),IF(B108="",MATCH(B108,B106:B111,0),IF(B109="",MATCH(B109,B106:B111,0),IF(B110="",MATCH(B110,B106:B111,0),IF(B111="",MATCH(B111,B106:B111,0),"Nicht gelistete Sorte/ Klon"))))))</f>
        <v>Nicht gelistete Sorte/ Klon</v>
      </c>
      <c r="E106" s="159" t="str">
        <f>IF(D106="Nicht gelistete Sorte/ Klon","Nicht gelistete Sorte/ Klon","")</f>
        <v>Nicht gelistete Sorte/ Klon</v>
      </c>
      <c r="F106" s="160" t="b">
        <f>IF(E106="","",ISERROR(E106))</f>
        <v>0</v>
      </c>
      <c r="G106" s="161" t="str">
        <f>IF(F106=FALSE,"Nicht gelistete Sorte/ Klon","")</f>
        <v>Nicht gelistete Sorte/ Klon</v>
      </c>
      <c r="H106" s="16"/>
      <c r="I106" s="16"/>
      <c r="J106" s="53" t="str">
        <f>IF(Tabelle1!C30=Tabelle2!CG2,MATCH(Tabelle1!D30,Roter_Muskateller,0),IF(Tabelle1!C30=Tabelle2!CH2,MATCH(Tabelle1!D30,Roter_Traminer,0),IF(Tabelle1!C30=Tabelle2!CI2,MATCH(Tabelle1!D30,Rubinet,0),IF(Tabelle1!C30=Tabelle2!CJ2,MATCH(Tabelle1!D30,Ruländer,0),IF(Tabelle1!C30=Tabelle2!CK2,MATCH(Tabelle1!D30,Saphira,0),IF(Tabelle1!C30=Tabelle2!CL2,MATCH(Tabelle1!D30,Scheurebe,0),IF(Tabelle1!C30=Tabelle2!CM2,MATCH(Tabelle1!D30,Schönburger,0),"Nicht gelistete Sorte/ Klon")))))))</f>
        <v>Nicht gelistete Sorte/ Klon</v>
      </c>
      <c r="K106" s="46" t="str">
        <f t="shared" si="14"/>
        <v>Nicht gelistete Sorte/ Klon</v>
      </c>
      <c r="L106" s="16"/>
      <c r="M106" s="158" t="str">
        <f>IF(K106="",MATCH(K106,K106:K111,0),IF(K107="",MATCH(K107,K106:K111,0),IF(K108="",MATCH(K108,K106:K111,0),IF(K109="",MATCH(K109,K106:K111,0),IF(K110="",MATCH(K110,K106:K111,0),IF(K111="",MATCH(K111,K106:K111,0),"Nicht gelistete Sorte/ Klon"))))))</f>
        <v>Nicht gelistete Sorte/ Klon</v>
      </c>
      <c r="N106" s="159" t="str">
        <f>IF(M106="Nicht gelistete Sorte/ Klon","Nicht gelistete Sorte/ Klon","")</f>
        <v>Nicht gelistete Sorte/ Klon</v>
      </c>
      <c r="O106" s="160" t="b">
        <f>IF(N106="","",ISERROR(N106))</f>
        <v>0</v>
      </c>
      <c r="P106" s="161" t="str">
        <f>IF(O106=FALSE,"Nicht gelistete Sorte/ Klon","")</f>
        <v>Nicht gelistete Sorte/ Klon</v>
      </c>
      <c r="Q106" s="16"/>
      <c r="R106" s="16"/>
      <c r="S106" s="53" t="str">
        <f>IF(Tabelle1!C31=Tabelle2!CG2,MATCH(Tabelle1!D31,Roter_Muskateller,0),IF(Tabelle1!C31=Tabelle2!CH2,MATCH(Tabelle1!D31,Roter_Traminer,0),IF(Tabelle1!C31=Tabelle2!CI2,MATCH(Tabelle1!D31,Rubinet,0),IF(Tabelle1!C31=Tabelle2!CJ2,MATCH(Tabelle1!D31,Ruländer,0),IF(Tabelle1!C31=Tabelle2!CK2,MATCH(Tabelle1!D31,Saphira,0),IF(Tabelle1!C31=Tabelle2!CL2,MATCH(Tabelle1!D31,Scheurebe,0),IF(Tabelle1!C31=Tabelle2!CM2,MATCH(Tabelle1!D31,Schönburger,0),"Nicht gelistete Sorte/ Klon")))))))</f>
        <v>Nicht gelistete Sorte/ Klon</v>
      </c>
      <c r="T106" s="46" t="str">
        <f t="shared" si="15"/>
        <v>Nicht gelistete Sorte/ Klon</v>
      </c>
      <c r="U106" s="16"/>
      <c r="V106" s="158" t="str">
        <f>IF(T106="",MATCH(T106,T106:T111,0),IF(T107="",MATCH(T107,T106:T111,0),IF(T108="",MATCH(T108,T106:T111,0),IF(T109="",MATCH(T109,T106:T111,0),IF(T110="",MATCH(T110,T106:T111,0),IF(T111="",MATCH(T111,T106:T111,0),"Nicht gelistete Sorte/ Klon"))))))</f>
        <v>Nicht gelistete Sorte/ Klon</v>
      </c>
      <c r="W106" s="159" t="str">
        <f>IF(V106="Nicht gelistete Sorte/ Klon","Nicht gelistete Sorte/ Klon","")</f>
        <v>Nicht gelistete Sorte/ Klon</v>
      </c>
      <c r="X106" s="160" t="b">
        <f>IF(W106="","",ISERROR(W106))</f>
        <v>0</v>
      </c>
      <c r="Y106" s="161" t="str">
        <f>IF(X106=FALSE,"Nicht gelistete Sorte/ Klon","")</f>
        <v>Nicht gelistete Sorte/ Klon</v>
      </c>
      <c r="Z106" s="16"/>
      <c r="AA106" s="17"/>
    </row>
    <row r="107" spans="1:27">
      <c r="A107" s="51" t="str">
        <f>IF(Tabelle1!C29=Tabelle2!CN2,MATCH(Tabelle1!D29,Siegerrebe,0),IF(Tabelle1!C29=Tabelle2!CO2,MATCH(Tabelle1!D29,Silcher,0),IF(Tabelle1!C29=Tabelle2!CP2,MATCH(Tabelle1!D29,Sirius,0),IF(Tabelle1!C29=Tabelle2!CQ2,MATCH(Tabelle1!D29,Solaris,0),IF(Tabelle1!C29=Tabelle2!CR2,MATCH(Tabelle1!D29,St._Laurent,0),IF(Tabelle1!C29=Tabelle2!CS2,MATCH(Tabelle1!D29,Staufer,0),IF(Tabelle1!C29=Tabelle2!CT2,MATCH(Tabelle1!D29,Tauberschwarz,0),"Nicht gelistete Sorte/ Klon")))))))</f>
        <v>Nicht gelistete Sorte/ Klon</v>
      </c>
      <c r="B107" s="39" t="str">
        <f t="shared" si="13"/>
        <v>Nicht gelistete Sorte/ Klon</v>
      </c>
      <c r="C107" s="16"/>
      <c r="D107" s="159"/>
      <c r="E107" s="159"/>
      <c r="F107" s="160"/>
      <c r="G107" s="161"/>
      <c r="H107" s="16"/>
      <c r="I107" s="16"/>
      <c r="J107" s="51" t="str">
        <f>IF(Tabelle1!C30=Tabelle2!CN2,MATCH(Tabelle1!D30,Siegerrebe,0),IF(Tabelle1!C30=Tabelle2!CO2,MATCH(Tabelle1!D30,Silcher,0),IF(Tabelle1!C30=Tabelle2!CP2,MATCH(Tabelle1!D30,Sirius,0),IF(Tabelle1!C30=Tabelle2!CQ2,MATCH(Tabelle1!D30,Solaris,0),IF(Tabelle1!C30=Tabelle2!CR2,MATCH(Tabelle1!D30,St._Laurent,0),IF(Tabelle1!C30=Tabelle2!CS2,MATCH(Tabelle1!D30,Staufer,0),IF(Tabelle1!C30=Tabelle2!CT2,MATCH(Tabelle1!D30,Tauberschwarz,0),"Nicht gelistete Sorte/ Klon")))))))</f>
        <v>Nicht gelistete Sorte/ Klon</v>
      </c>
      <c r="K107" s="39" t="str">
        <f t="shared" si="14"/>
        <v>Nicht gelistete Sorte/ Klon</v>
      </c>
      <c r="L107" s="16"/>
      <c r="M107" s="159"/>
      <c r="N107" s="159"/>
      <c r="O107" s="160"/>
      <c r="P107" s="161"/>
      <c r="Q107" s="16"/>
      <c r="R107" s="16"/>
      <c r="S107" s="51" t="str">
        <f>IF(Tabelle1!C31=Tabelle2!CN2,MATCH(Tabelle1!D31,Siegerrebe,0),IF(Tabelle1!C31=Tabelle2!CO2,MATCH(Tabelle1!D31,Silcher,0),IF(Tabelle1!C31=Tabelle2!CP2,MATCH(Tabelle1!D31,Sirius,0),IF(Tabelle1!C31=Tabelle2!CQ2,MATCH(Tabelle1!D31,Solaris,0),IF(Tabelle1!C31=Tabelle2!CR2,MATCH(Tabelle1!D31,St._Laurent,0),IF(Tabelle1!C31=Tabelle2!CS2,MATCH(Tabelle1!D31,Staufer,0),IF(Tabelle1!C31=Tabelle2!CT2,MATCH(Tabelle1!D31,Tauberschwarz,0),"Nicht gelistete Sorte/ Klon")))))))</f>
        <v>Nicht gelistete Sorte/ Klon</v>
      </c>
      <c r="T107" s="39" t="str">
        <f t="shared" si="15"/>
        <v>Nicht gelistete Sorte/ Klon</v>
      </c>
      <c r="U107" s="16"/>
      <c r="V107" s="159"/>
      <c r="W107" s="159"/>
      <c r="X107" s="160"/>
      <c r="Y107" s="161"/>
      <c r="Z107" s="16"/>
      <c r="AA107" s="17"/>
    </row>
    <row r="108" spans="1:27">
      <c r="A108" s="51" t="str">
        <f>IF(Tabelle1!C29=Tabelle2!CU2,MATCH(Tabelle1!D29,Villaris,0),IF(Tabelle1!C29=Tabelle2!CV2,MATCH(Tabelle1!D29,Weißer_Burgunder,0),IF(Tabelle1!C29=Tabelle2!CW2,MATCH(Tabelle1!D29,Weißer_Elbling,0),IF(Tabelle1!C29=Tabelle2!CX2,MATCH(Tabelle1!D29,Weißer_Gutedel,0),IF(Tabelle1!C29=Tabelle2!CY2,MATCH(Tabelle1!D29,Weißer_Riesling,0),IF(Tabelle1!C29=Tabelle2!CZ2,MATCH(Tabelle1!D29,Wildmuskat,0),IF(Tabelle1!C29=Tabelle2!DA2,MATCH(Tabelle1!D29,Würzer,0),"Nicht gelistete Sorte/ Klon")))))))</f>
        <v>Nicht gelistete Sorte/ Klon</v>
      </c>
      <c r="B108" s="39" t="str">
        <f t="shared" si="13"/>
        <v>Nicht gelistete Sorte/ Klon</v>
      </c>
      <c r="C108" s="16"/>
      <c r="D108" s="159"/>
      <c r="E108" s="159"/>
      <c r="F108" s="160"/>
      <c r="G108" s="161"/>
      <c r="H108" s="16"/>
      <c r="I108" s="16"/>
      <c r="J108" s="51" t="str">
        <f>IF(Tabelle1!C30=Tabelle2!CU2,MATCH(Tabelle1!D30,Villaris,0),IF(Tabelle1!C30=Tabelle2!CV2,MATCH(Tabelle1!D30,Weißer_Burgunder,0),IF(Tabelle1!C30=Tabelle2!CW2,MATCH(Tabelle1!D30,Weißer_Elbling,0),IF(Tabelle1!C30=Tabelle2!CX2,MATCH(Tabelle1!D30,Weißer_Gutedel,0),IF(Tabelle1!C30=Tabelle2!CY2,MATCH(Tabelle1!D30,Weißer_Riesling,0),IF(Tabelle1!C30=Tabelle2!CZ2,MATCH(Tabelle1!D30,Wildmuskat,0),IF(Tabelle1!C30=Tabelle2!DA2,MATCH(Tabelle1!D30,Würzer,0),"Nicht gelistete Sorte/ Klon")))))))</f>
        <v>Nicht gelistete Sorte/ Klon</v>
      </c>
      <c r="K108" s="39" t="str">
        <f t="shared" si="14"/>
        <v>Nicht gelistete Sorte/ Klon</v>
      </c>
      <c r="L108" s="16"/>
      <c r="M108" s="159"/>
      <c r="N108" s="159"/>
      <c r="O108" s="160"/>
      <c r="P108" s="161"/>
      <c r="Q108" s="16"/>
      <c r="R108" s="16"/>
      <c r="S108" s="51" t="str">
        <f>IF(Tabelle1!C31=Tabelle2!CU2,MATCH(Tabelle1!D31,Villaris,0),IF(Tabelle1!C31=Tabelle2!CV2,MATCH(Tabelle1!D31,Weißer_Burgunder,0),IF(Tabelle1!C31=Tabelle2!CW2,MATCH(Tabelle1!D31,Weißer_Elbling,0),IF(Tabelle1!C31=Tabelle2!CX2,MATCH(Tabelle1!D31,Weißer_Gutedel,0),IF(Tabelle1!C31=Tabelle2!CY2,MATCH(Tabelle1!D31,Weißer_Riesling,0),IF(Tabelle1!C31=Tabelle2!CZ2,MATCH(Tabelle1!D31,Wildmuskat,0),IF(Tabelle1!C31=Tabelle2!DA2,MATCH(Tabelle1!D31,Würzer,0),"Nicht gelistete Sorte/ Klon")))))))</f>
        <v>Nicht gelistete Sorte/ Klon</v>
      </c>
      <c r="T108" s="39" t="str">
        <f t="shared" si="15"/>
        <v>Nicht gelistete Sorte/ Klon</v>
      </c>
      <c r="U108" s="16"/>
      <c r="V108" s="159"/>
      <c r="W108" s="159"/>
      <c r="X108" s="160"/>
      <c r="Y108" s="161"/>
      <c r="Z108" s="16"/>
      <c r="AA108" s="17"/>
    </row>
    <row r="109" spans="1:27">
      <c r="A109" s="51" t="str">
        <f>IF(Tabelle1!C29=Tabelle2!DB2,MATCH(Tabelle1!D29,_5C,0),IF(Tabelle1!C29=Tabelle2!DC2,MATCH(Tabelle1!D29,_125AA,0),IF(Tabelle1!C29=Tabelle2!DD2,MATCH(Tabelle1!D29,_5BB,0),IF(Tabelle1!C29=Tabelle2!DE2,MATCH(Tabelle1!D29,_Binova,0),IF(Tabelle1!C29=Tabelle2!DF2,MATCH(Tabelle1!D29,_Börner,0),IF(Tabelle1!C29=Tabelle2!DG2,MATCH(Tabelle1!D29,_Cina,0),IF(Tabelle1!C29=Tabelle2!DH2,MATCH(Tabelle1!D29,_Rici,0),"Nicht gelistete Sorte/ Klon")))))))</f>
        <v>Nicht gelistete Sorte/ Klon</v>
      </c>
      <c r="B109" s="39" t="str">
        <f t="shared" si="13"/>
        <v>Nicht gelistete Sorte/ Klon</v>
      </c>
      <c r="C109" s="16"/>
      <c r="D109" s="159"/>
      <c r="E109" s="159"/>
      <c r="F109" s="160"/>
      <c r="G109" s="161"/>
      <c r="H109" s="16"/>
      <c r="I109" s="16"/>
      <c r="J109" s="51" t="str">
        <f>IF(Tabelle1!C30=Tabelle2!DB2,MATCH(Tabelle1!D30,_5C,0),IF(Tabelle1!C30=Tabelle2!DC2,MATCH(Tabelle1!D30,_125AA,0),IF(Tabelle1!C30=Tabelle2!DD2,MATCH(Tabelle1!D30,_5BB,0),IF(Tabelle1!C30=Tabelle2!DE2,MATCH(Tabelle1!D30,_Binova,0),IF(Tabelle1!C30=Tabelle2!DF2,MATCH(Tabelle1!D30,_Börner,0),IF(Tabelle1!C30=Tabelle2!DG2,MATCH(Tabelle1!D30,_Cina,0),IF(Tabelle1!C30=Tabelle2!DH2,MATCH(Tabelle1!D30,_Rici,0),"Nicht gelistete Sorte/ Klon")))))))</f>
        <v>Nicht gelistete Sorte/ Klon</v>
      </c>
      <c r="K109" s="39" t="str">
        <f t="shared" si="14"/>
        <v>Nicht gelistete Sorte/ Klon</v>
      </c>
      <c r="L109" s="16"/>
      <c r="M109" s="159"/>
      <c r="N109" s="159"/>
      <c r="O109" s="160"/>
      <c r="P109" s="161"/>
      <c r="Q109" s="16"/>
      <c r="R109" s="16"/>
      <c r="S109" s="51" t="str">
        <f>IF(Tabelle1!C31=Tabelle2!DB2,MATCH(Tabelle1!D31,_5C,0),IF(Tabelle1!C31=Tabelle2!DC2,MATCH(Tabelle1!D31,_125AA,0),IF(Tabelle1!C31=Tabelle2!DD2,MATCH(Tabelle1!D31,_5BB,0),IF(Tabelle1!C31=Tabelle2!DE2,MATCH(Tabelle1!D31,_Binova,0),IF(Tabelle1!C31=Tabelle2!DF2,MATCH(Tabelle1!D31,_Börner,0),IF(Tabelle1!C31=Tabelle2!DG2,MATCH(Tabelle1!D31,_Cina,0),IF(Tabelle1!C31=Tabelle2!DH2,MATCH(Tabelle1!D31,_Rici,0),"Nicht gelistete Sorte/ Klon")))))))</f>
        <v>Nicht gelistete Sorte/ Klon</v>
      </c>
      <c r="T109" s="39" t="str">
        <f t="shared" si="15"/>
        <v>Nicht gelistete Sorte/ Klon</v>
      </c>
      <c r="U109" s="16"/>
      <c r="V109" s="159"/>
      <c r="W109" s="159"/>
      <c r="X109" s="160"/>
      <c r="Y109" s="161"/>
      <c r="Z109" s="16"/>
      <c r="AA109" s="17"/>
    </row>
    <row r="110" spans="1:27">
      <c r="A110" s="51" t="str">
        <f>IF(Tabelle1!C29=Tabelle2!DI2,MATCH(Tabelle1!D29,_3309,0),IF(Tabelle1!C29=Tabelle2!DJ2,MATCH(Tabelle1!D29,_SO4,0),IF(Tabelle1!C29=Tabelle2!DK2,MATCH(Tabelle1!D29,_Sori,0),IF(Tabelle1!C29=Tabelle2!DL2,MATCH(Tabelle1!D29,_8B,0),IF(Tabelle1!C29=Tabelle2!DM2,MATCH(Tabelle1!D29,_101_14_Millardet_et_de_Grasset,0),IF(Tabelle1!C29=Tabelle2!DN2,MATCH(Tabelle1!D29,_110_Richter,0),IF(Tabelle1!C29=Tabelle2!DO2,MATCH(Tabelle1!D29,_161_49_Couderc,0),"Nicht gelistete Sorte/ Klon")))))))</f>
        <v>Nicht gelistete Sorte/ Klon</v>
      </c>
      <c r="B110" s="39" t="str">
        <f t="shared" si="13"/>
        <v>Nicht gelistete Sorte/ Klon</v>
      </c>
      <c r="C110" s="16"/>
      <c r="D110" s="159"/>
      <c r="E110" s="159"/>
      <c r="F110" s="160"/>
      <c r="G110" s="161"/>
      <c r="H110" s="16"/>
      <c r="I110" s="16"/>
      <c r="J110" s="51" t="str">
        <f>IF(Tabelle1!C30=Tabelle2!DI2,MATCH(Tabelle1!D30,_3309,0),IF(Tabelle1!C30=Tabelle2!DJ2,MATCH(Tabelle1!D30,_SO4,0),IF(Tabelle1!C30=Tabelle2!DK2,MATCH(Tabelle1!D30,_Sori,0),IF(Tabelle1!C30=Tabelle2!DL2,MATCH(Tabelle1!D30,_8B,0),IF(Tabelle1!C30=Tabelle2!DM2,MATCH(Tabelle1!D30,_101_14_Millardet_et_de_Grasset,0),IF(Tabelle1!C30=Tabelle2!DN2,MATCH(Tabelle1!D30,_110_Richter,0),IF(Tabelle1!C30=Tabelle2!DO2,MATCH(Tabelle1!D30,_161_49_Couderc,0),"Nicht gelistete Sorte/ Klon")))))))</f>
        <v>Nicht gelistete Sorte/ Klon</v>
      </c>
      <c r="K110" s="39" t="str">
        <f t="shared" si="14"/>
        <v>Nicht gelistete Sorte/ Klon</v>
      </c>
      <c r="L110" s="16"/>
      <c r="M110" s="159"/>
      <c r="N110" s="159"/>
      <c r="O110" s="160"/>
      <c r="P110" s="161"/>
      <c r="Q110" s="16"/>
      <c r="R110" s="16"/>
      <c r="S110" s="51" t="str">
        <f>IF(Tabelle1!C31=Tabelle2!DI2,MATCH(Tabelle1!D31,_3309,0),IF(Tabelle1!C31=Tabelle2!DJ2,MATCH(Tabelle1!D31,_SO4,0),IF(Tabelle1!C31=Tabelle2!DK2,MATCH(Tabelle1!D31,_Sori,0),IF(Tabelle1!C31=Tabelle2!DL2,MATCH(Tabelle1!D31,_8B,0),IF(Tabelle1!C31=Tabelle2!DM2,MATCH(Tabelle1!D31,_101_14_Millardet_et_de_Grasset,0),IF(Tabelle1!C31=Tabelle2!DN2,MATCH(Tabelle1!D31,_110_Richter,0),IF(Tabelle1!C31=Tabelle2!DO2,MATCH(Tabelle1!D31,_161_49_Couderc,0),"Nicht gelistete Sorte/ Klon")))))))</f>
        <v>Nicht gelistete Sorte/ Klon</v>
      </c>
      <c r="T110" s="39" t="str">
        <f t="shared" si="15"/>
        <v>Nicht gelistete Sorte/ Klon</v>
      </c>
      <c r="U110" s="16"/>
      <c r="V110" s="159"/>
      <c r="W110" s="159"/>
      <c r="X110" s="160"/>
      <c r="Y110" s="161"/>
      <c r="Z110" s="16"/>
      <c r="AA110" s="17"/>
    </row>
    <row r="111" spans="1:27">
      <c r="A111" s="52" t="str">
        <f>IF(Tabelle1!C29=Tabelle2!DP2,MATCH(Tabelle1!D29,_420_A_Millardet_et_de_Grasset,0),IF(Tabelle1!C29=Tabelle2!DQ2,MATCH(Tabelle1!D29,_1103_Paulsen,0),"Nicht gelistete Sorte/ Klon"))</f>
        <v>Nicht gelistete Sorte/ Klon</v>
      </c>
      <c r="B111" s="44" t="str">
        <f t="shared" si="13"/>
        <v>Nicht gelistete Sorte/ Klon</v>
      </c>
      <c r="C111" s="29"/>
      <c r="D111" s="159"/>
      <c r="E111" s="159"/>
      <c r="F111" s="160"/>
      <c r="G111" s="161"/>
      <c r="H111" s="16"/>
      <c r="I111" s="16"/>
      <c r="J111" s="52" t="str">
        <f>IF(Tabelle1!C30=Tabelle2!DP2,MATCH(Tabelle1!D30,_420_A_Millardet_et_de_Grasset,0),IF(Tabelle1!C30=Tabelle2!DQ2,MATCH(Tabelle1!D30,_1103_Paulsen,0),"Nicht gelistete Sorte/ Klon"))</f>
        <v>Nicht gelistete Sorte/ Klon</v>
      </c>
      <c r="K111" s="44" t="str">
        <f t="shared" si="14"/>
        <v>Nicht gelistete Sorte/ Klon</v>
      </c>
      <c r="L111" s="29"/>
      <c r="M111" s="159"/>
      <c r="N111" s="159"/>
      <c r="O111" s="160"/>
      <c r="P111" s="161"/>
      <c r="Q111" s="16"/>
      <c r="R111" s="16"/>
      <c r="S111" s="52" t="str">
        <f>IF(Tabelle1!C31=Tabelle2!DP2,MATCH(Tabelle1!D31,_420_A_Millardet_et_de_Grasset,0),IF(Tabelle1!C31=Tabelle2!DQ2,MATCH(Tabelle1!D31,_1103_Paulsen,0),"Nicht gelistete Sorte/ Klon"))</f>
        <v>Nicht gelistete Sorte/ Klon</v>
      </c>
      <c r="T111" s="44" t="str">
        <f t="shared" si="15"/>
        <v>Nicht gelistete Sorte/ Klon</v>
      </c>
      <c r="U111" s="29"/>
      <c r="V111" s="159"/>
      <c r="W111" s="159"/>
      <c r="X111" s="160"/>
      <c r="Y111" s="161"/>
      <c r="Z111" s="16"/>
      <c r="AA111" s="17"/>
    </row>
    <row r="112" spans="1:27" ht="13.5" thickBot="1">
      <c r="A112" s="21"/>
      <c r="B112" s="16"/>
      <c r="C112" s="16"/>
      <c r="D112" s="16"/>
      <c r="E112" s="16"/>
      <c r="H112" s="16"/>
      <c r="I112" s="16"/>
      <c r="J112" s="21"/>
      <c r="K112" s="16"/>
      <c r="L112" s="16"/>
      <c r="M112" s="16"/>
      <c r="N112" s="16"/>
      <c r="O112" s="31"/>
      <c r="P112" s="31"/>
      <c r="Q112" s="16"/>
      <c r="R112" s="16"/>
      <c r="S112" s="21"/>
      <c r="T112" s="16"/>
      <c r="U112" s="16"/>
      <c r="V112" s="16"/>
      <c r="W112" s="16"/>
      <c r="X112" s="31"/>
      <c r="Y112" s="31"/>
      <c r="Z112" s="16"/>
      <c r="AA112" s="17"/>
    </row>
    <row r="113" spans="1:27">
      <c r="A113" s="53" t="str">
        <f>IF(Tabelle1!H29=Tabelle2!DB2,MATCH(Tabelle1!I29,_5C,0),IF(Tabelle1!H29=Tabelle2!DC2,MATCH(Tabelle1!I29,_125AA,0),IF(Tabelle1!H29=Tabelle2!DD2,MATCH(Tabelle1!I29,_5BB,0),IF(Tabelle1!H29=Tabelle2!DE2,MATCH(Tabelle1!I29,_Binova,0),IF(Tabelle1!H29=Tabelle2!DF2,MATCH(Tabelle1!I29,_Börner,0),IF(Tabelle1!H29=Tabelle2!DG2,MATCH(Tabelle1!I29,_Cina,0),IF(Tabelle1!H29=Tabelle2!DH2,MATCH(Tabelle1!I29,_Rici,0),"Nicht gelistete Sorte/ Klon")))))))</f>
        <v>Nicht gelistete Sorte/ Klon</v>
      </c>
      <c r="B113" s="27" t="str">
        <f>IF(A113="Nicht gelistete Sorte/ Klon","Nicht gelistete Sorte/ Klon","")</f>
        <v>Nicht gelistete Sorte/ Klon</v>
      </c>
      <c r="C113" s="27"/>
      <c r="D113" s="167" t="str">
        <f>IF(B113="",MATCH(B113,B113:B115,0),IF(B114="",MATCH(B114,B113:B115,0),IF(B115="",MATCH(B115,B115,0),"Nicht gelistete Sorte/ Klon")))</f>
        <v>Nicht gelistete Sorte/ Klon</v>
      </c>
      <c r="E113" s="167" t="str">
        <f>IF(D113="Nicht gelistete Sorte/ Klon","Nicht gelistete Sorte/ Klon","")</f>
        <v>Nicht gelistete Sorte/ Klon</v>
      </c>
      <c r="F113" s="153" t="b">
        <f>IF(E113="","",ISERROR(E113))</f>
        <v>0</v>
      </c>
      <c r="G113" s="155" t="str">
        <f>IF(F113=FALSE,"SNV","")</f>
        <v>SNV</v>
      </c>
      <c r="H113" s="16"/>
      <c r="I113" s="16"/>
      <c r="J113" s="53" t="str">
        <f>IF(Tabelle1!H30=Tabelle2!DB2,MATCH(Tabelle1!I30,_5C,0),IF(Tabelle1!H30=Tabelle2!DC2,MATCH(Tabelle1!I30,_125AA,0),IF(Tabelle1!H30=Tabelle2!DD2,MATCH(Tabelle1!I30,_5BB,0),IF(Tabelle1!H30=Tabelle2!DE2,MATCH(Tabelle1!I30,_Binova,0),IF(Tabelle1!H30=Tabelle2!DF2,MATCH(Tabelle1!I30,_Börner,0),IF(Tabelle1!H30=Tabelle2!DG2,MATCH(Tabelle1!I30,_Cina,0),IF(Tabelle1!H30=Tabelle2!DH2,MATCH(Tabelle1!I30,_Rici,0),"Nicht gelistete Sorte/ Klon")))))))</f>
        <v>Nicht gelistete Sorte/ Klon</v>
      </c>
      <c r="K113" s="27" t="str">
        <f>IF(J113="Nicht gelistete Sorte/ Klon","Nicht gelistete Sorte/ Klon","")</f>
        <v>Nicht gelistete Sorte/ Klon</v>
      </c>
      <c r="L113" s="27"/>
      <c r="M113" s="167" t="str">
        <f>IF(K113="",MATCH(K113,K113:K115,0),IF(K114="",MATCH(K114,K113:K115,0),IF(K115="",MATCH(K115,K113:K115,0),"Nicht gelistete Sorte/ Klon")))</f>
        <v>Nicht gelistete Sorte/ Klon</v>
      </c>
      <c r="N113" s="167" t="str">
        <f>IF(M113="Nicht gelistete Sorte/ Klon","Nicht gelistete Sorte/ Klon","")</f>
        <v>Nicht gelistete Sorte/ Klon</v>
      </c>
      <c r="O113" s="153" t="b">
        <f>IF(N113="","",ISERROR(N113))</f>
        <v>0</v>
      </c>
      <c r="P113" s="155" t="str">
        <f>IF(O113=FALSE,"SNV","")</f>
        <v>SNV</v>
      </c>
      <c r="Q113" s="16"/>
      <c r="R113" s="16"/>
      <c r="S113" s="53" t="str">
        <f>IF(Tabelle1!H31=Tabelle2!DB2,MATCH(Tabelle1!I31,_5C,0),IF(Tabelle1!H31=Tabelle2!DC2,MATCH(Tabelle1!I31,_125AA,0),IF(Tabelle1!H31=Tabelle2!DD2,MATCH(Tabelle1!I31,_5BB,0),IF(Tabelle1!H31=Tabelle2!DE2,MATCH(Tabelle1!I31,_Binova,0),IF(Tabelle1!H31=Tabelle2!DF2,MATCH(Tabelle1!I31,_Börner,0),IF(Tabelle1!H31=Tabelle2!DG2,MATCH(Tabelle1!I31,_Cina,0),IF(Tabelle1!H31=Tabelle2!DH2,MATCH(Tabelle1!I31,_Rici,0),"Nicht gelistete Sorte/ Klon")))))))</f>
        <v>Nicht gelistete Sorte/ Klon</v>
      </c>
      <c r="T113" s="27" t="str">
        <f>IF(S113="Nicht gelistete Sorte/ Klon","Nicht gelistete Sorte/ Klon","")</f>
        <v>Nicht gelistete Sorte/ Klon</v>
      </c>
      <c r="U113" s="27"/>
      <c r="V113" s="167" t="str">
        <f>IF(T113="",MATCH(T113,T113:T115,0),IF(T114="",MATCH(T114,T113:T115,0),IF(T115="",MATCH(T115,T113:T115,0),"Nicht gelistete Sorte/ Klon")))</f>
        <v>Nicht gelistete Sorte/ Klon</v>
      </c>
      <c r="W113" s="167" t="str">
        <f>IF(V113="Nicht gelistete Sorte/ Klon","Nicht gelistete Sorte/ Klon","")</f>
        <v>Nicht gelistete Sorte/ Klon</v>
      </c>
      <c r="X113" s="153" t="b">
        <f>IF(W113="","",ISERROR(W113))</f>
        <v>0</v>
      </c>
      <c r="Y113" s="155" t="str">
        <f>IF(X113=FALSE,"SNV","")</f>
        <v>SNV</v>
      </c>
      <c r="Z113" s="16"/>
      <c r="AA113" s="17"/>
    </row>
    <row r="114" spans="1:27">
      <c r="A114" s="51" t="str">
        <f>IF(Tabelle1!H29=Tabelle2!DI2,MATCH(Tabelle1!I29,_3309,0),IF(Tabelle1!H29=Tabelle2!DJ2,MATCH(Tabelle1!I29,_SO4,0),IF(Tabelle1!H29=Tabelle2!DK2,MATCH(Tabelle1!I29,_Sori,0),IF(Tabelle1!H29=Tabelle2!DL2,MATCH(Tabelle1!I29,_8B,0),IF(Tabelle1!H29=Tabelle2!DM2,MATCH(Tabelle1!I29,_101_14_Millardet_et_de_Grasset,0),IF(Tabelle1!H29=Tabelle2!DN2,MATCH(Tabelle1!I29,_110_Richter,0),IF(Tabelle1!H29=Tabelle2!DO2,MATCH(Tabelle1!I29,_161_49_Couderc,0),"Nicht gelistete Sorte/ Klon")))))))</f>
        <v>Nicht gelistete Sorte/ Klon</v>
      </c>
      <c r="B114" s="28" t="str">
        <f>IF(A114="Nicht gelistete Sorte/ Klon","Nicht gelistete Sorte/ Klon","")</f>
        <v>Nicht gelistete Sorte/ Klon</v>
      </c>
      <c r="C114" s="28"/>
      <c r="D114" s="167"/>
      <c r="E114" s="167"/>
      <c r="F114" s="153"/>
      <c r="G114" s="156"/>
      <c r="H114" s="16"/>
      <c r="I114" s="16"/>
      <c r="J114" s="51" t="str">
        <f>IF(Tabelle1!H30=Tabelle2!DI2,MATCH(Tabelle1!I30,_3309,0),IF(Tabelle1!H30=Tabelle2!DJ2,MATCH(Tabelle1!I30,_SO4,0),IF(Tabelle1!H30=Tabelle2!DK2,MATCH(Tabelle1!I30,_Sori,0),IF(Tabelle1!H30=Tabelle2!DL2,MATCH(Tabelle1!I30,_8B,0),IF(Tabelle1!H30=Tabelle2!DM2,MATCH(Tabelle1!I30,_101_14_Millardet_et_de_Grasset,0),IF(Tabelle1!H30=Tabelle2!DN2,MATCH(Tabelle1!I30,_110_Richter,0),IF(Tabelle1!H30=Tabelle2!DO2,MATCH(Tabelle1!I30,_161_49_Couderc,0),"Nicht gelistete Sorte/ Klon")))))))</f>
        <v>Nicht gelistete Sorte/ Klon</v>
      </c>
      <c r="K114" s="28" t="str">
        <f>IF(J114="Nicht gelistete Sorte/ Klon","Nicht gelistete Sorte/ Klon","")</f>
        <v>Nicht gelistete Sorte/ Klon</v>
      </c>
      <c r="L114" s="28"/>
      <c r="M114" s="167"/>
      <c r="N114" s="167"/>
      <c r="O114" s="153"/>
      <c r="P114" s="156"/>
      <c r="Q114" s="16"/>
      <c r="R114" s="16"/>
      <c r="S114" s="51" t="str">
        <f>IF(Tabelle1!H31=Tabelle2!DI2,MATCH(Tabelle1!I31,_3309,0),IF(Tabelle1!H31=Tabelle2!DJ2,MATCH(Tabelle1!I31,_SO4,0),IF(Tabelle1!H31=Tabelle2!DK2,MATCH(Tabelle1!I31,_Sori,0),IF(Tabelle1!H31=Tabelle2!DL2,MATCH(Tabelle1!I31,_8B,0),IF(Tabelle1!H31=Tabelle2!DM2,MATCH(Tabelle1!I31,_101_14_Millardet_et_de_Grasset,0),IF(Tabelle1!H31=Tabelle2!DN2,MATCH(Tabelle1!I31,_110_Richter,0),IF(Tabelle1!H31=Tabelle2!DO2,MATCH(Tabelle1!I31,_161_49_Couderc,0),"Nicht gelistete Sorte/ Klon")))))))</f>
        <v>Nicht gelistete Sorte/ Klon</v>
      </c>
      <c r="T114" s="28" t="str">
        <f>IF(S114="Nicht gelistete Sorte/ Klon","Nicht gelistete Sorte/ Klon","")</f>
        <v>Nicht gelistete Sorte/ Klon</v>
      </c>
      <c r="U114" s="28"/>
      <c r="V114" s="167"/>
      <c r="W114" s="167"/>
      <c r="X114" s="153"/>
      <c r="Y114" s="156"/>
      <c r="Z114" s="16"/>
      <c r="AA114" s="17"/>
    </row>
    <row r="115" spans="1:27" ht="13.5" thickBot="1">
      <c r="A115" s="56" t="str">
        <f>IF(Tabelle1!H29=Tabelle2!DP2,MATCH(Tabelle1!I29,_420_A_Millardet_et_de_Grasset,0),IF(Tabelle1!H29=Tabelle2!DQ2,MATCH(Tabelle1!I29,_1103_Paulsen,0),"Nicht gelistete Sorte/ Klon"))</f>
        <v>Nicht gelistete Sorte/ Klon</v>
      </c>
      <c r="B115" s="37" t="str">
        <f>IF(A115="Nicht gelistete Sorte/ Klon","Nicht gelistete Sorte/ Klon","")</f>
        <v>Nicht gelistete Sorte/ Klon</v>
      </c>
      <c r="C115" s="37"/>
      <c r="D115" s="168"/>
      <c r="E115" s="168"/>
      <c r="F115" s="154"/>
      <c r="G115" s="157"/>
      <c r="H115" s="19"/>
      <c r="I115" s="19"/>
      <c r="J115" s="56" t="str">
        <f>IF(Tabelle1!H30=Tabelle2!DP2,MATCH(Tabelle1!I30,_420_A_Millardet_et_de_Grasset,0),IF(Tabelle1!H30=Tabelle2!DQ2,MATCH(Tabelle1!I30,_1103_Paulsen,0),"Nicht gelistete Sorte/ Klon"))</f>
        <v>Nicht gelistete Sorte/ Klon</v>
      </c>
      <c r="K115" s="37" t="str">
        <f>IF(J115="Nicht gelistete Sorte/ Klon","Nicht gelistete Sorte/ Klon","")</f>
        <v>Nicht gelistete Sorte/ Klon</v>
      </c>
      <c r="L115" s="37"/>
      <c r="M115" s="168"/>
      <c r="N115" s="168"/>
      <c r="O115" s="154"/>
      <c r="P115" s="157"/>
      <c r="Q115" s="19"/>
      <c r="R115" s="19"/>
      <c r="S115" s="56" t="str">
        <f>IF(Tabelle1!H31=Tabelle2!DP2,MATCH(Tabelle1!I31,_420_A_Millardet_et_de_Grasset,0),IF(Tabelle1!H31=Tabelle2!DQ2,MATCH(Tabelle1!I31,_1103_Paulsen,0),"Nicht gelistete Sorte/ Klon"))</f>
        <v>Nicht gelistete Sorte/ Klon</v>
      </c>
      <c r="T115" s="37" t="str">
        <f>IF(S115="Nicht gelistete Sorte/ Klon","Nicht gelistete Sorte/ Klon","")</f>
        <v>Nicht gelistete Sorte/ Klon</v>
      </c>
      <c r="U115" s="37"/>
      <c r="V115" s="168"/>
      <c r="W115" s="168"/>
      <c r="X115" s="154"/>
      <c r="Y115" s="157"/>
      <c r="Z115" s="19"/>
      <c r="AA115" s="20"/>
    </row>
    <row r="116" spans="1:27" ht="13.5" thickBot="1">
      <c r="A116" s="162" t="s">
        <v>744</v>
      </c>
      <c r="B116" s="163"/>
      <c r="C116" s="163"/>
      <c r="D116" s="163"/>
      <c r="E116" s="163"/>
      <c r="F116" s="163"/>
      <c r="G116" s="163"/>
      <c r="H116" s="163"/>
      <c r="I116" s="163"/>
      <c r="J116" s="162" t="s">
        <v>745</v>
      </c>
      <c r="K116" s="163"/>
      <c r="L116" s="163"/>
      <c r="M116" s="163"/>
      <c r="N116" s="163"/>
      <c r="O116" s="163"/>
      <c r="P116" s="163"/>
      <c r="Q116" s="163"/>
      <c r="R116" s="164"/>
      <c r="S116" s="162" t="s">
        <v>747</v>
      </c>
      <c r="T116" s="163"/>
      <c r="U116" s="163"/>
      <c r="V116" s="163"/>
      <c r="W116" s="163"/>
      <c r="X116" s="163"/>
      <c r="Y116" s="163"/>
      <c r="Z116" s="163"/>
      <c r="AA116" s="164"/>
    </row>
    <row r="117" spans="1:27">
      <c r="A117" s="51" t="str">
        <f>IF(Tabelle1!C32=Tabelle2!A2,MATCH(Tabelle1!D32,Accent,0),IF(Tabelle1!C32=Tabelle2!B2,MATCH(Tabelle1!D32,Acolon,0),IF(Tabelle1!C32=Tabelle2!C2,MATCH(Tabelle1!D32,Albalonga,0),IF(Tabelle1!C32=Tabelle2!D2,MATCH(Tabelle1!D32,Allegro,0),IF(Tabelle1!C32=Tabelle2!E2,MATCH(Tabelle1!D32,Arnsburger,0),IF(Tabelle1!C32=Tabelle2!F2,MATCH(Tabelle1!D32,Auxerrois,0),IF(Tabelle1!C32=Tabelle2!G2,MATCH(Tabelle1!D32,Bacchus,0),"Nicht gelistete Sorte/ Klon")))))))</f>
        <v>Nicht gelistete Sorte/ Klon</v>
      </c>
      <c r="B117" s="39" t="str">
        <f t="shared" ref="B117:B134" si="16">IF(A117="Nicht gelistete Sorte/ Klon","Nicht gelistete Sorte/ Klon","")</f>
        <v>Nicht gelistete Sorte/ Klon</v>
      </c>
      <c r="C117" s="16"/>
      <c r="D117" s="158" t="str">
        <f>IF(B117="",MATCH(B117,B117:B122,0),IF(B118="",MATCH(B118,B117:B122,0),IF(B119="",MATCH(B119,B117:B122,0),IF(B120="",MATCH(B120,B117:B122,0),IF(B121="",MATCH(B121,B117:B122,0),IF(B122="",MATCH(B122,B117:B122,0),"Nicht gelistete Sorte/ Klon"))))))</f>
        <v>Nicht gelistete Sorte/ Klon</v>
      </c>
      <c r="E117" s="158" t="str">
        <f>IF(D117="Nicht gelistete Sorte/ Klon","Nicht gelistete Sorte/ Klon","")</f>
        <v>Nicht gelistete Sorte/ Klon</v>
      </c>
      <c r="F117" s="165" t="b">
        <f>IF(E117="","",ISERROR(E117))</f>
        <v>0</v>
      </c>
      <c r="G117" s="166" t="str">
        <f>IF(F117=FALSE,"Nicht gelistete Sorte/ Klon","")</f>
        <v>Nicht gelistete Sorte/ Klon</v>
      </c>
      <c r="H117" s="16"/>
      <c r="I117" s="16"/>
      <c r="J117" s="51" t="str">
        <f>IF(Tabelle1!C33=Tabelle2!A2,MATCH(Tabelle1!D33,Accent,0),IF(Tabelle1!C33=Tabelle2!B2,MATCH(Tabelle1!D33,Acolon,0),IF(Tabelle1!C33=Tabelle2!C2,MATCH(Tabelle1!D33,Albalonga,0),IF(Tabelle1!C33=Tabelle2!D2,MATCH(Tabelle1!D33,Allegro,0),IF(Tabelle1!C33=Tabelle2!E2,MATCH(Tabelle1!D33,Arnsburger,0),IF(Tabelle1!C33=Tabelle2!F2,MATCH(Tabelle1!D33,Auxerrois,0),IF(Tabelle1!C33=Tabelle2!G2,MATCH(Tabelle1!D33,Bacchus,0),"Nicht gelistete Sorte/ Klon")))))))</f>
        <v>Nicht gelistete Sorte/ Klon</v>
      </c>
      <c r="K117" s="39" t="str">
        <f t="shared" ref="K117:K134" si="17">IF(J117="Nicht gelistete Sorte/ Klon","Nicht gelistete Sorte/ Klon","")</f>
        <v>Nicht gelistete Sorte/ Klon</v>
      </c>
      <c r="L117" s="16"/>
      <c r="M117" s="158" t="str">
        <f>IF(K117="",MATCH(K117,K117:K122,0),IF(K118="",MATCH(K118,K117:K122,0),IF(K119="",MATCH(K119,K117:K122,0),IF(K120="",MATCH(K120,K117:K122,0),IF(K121="",MATCH(K121,K117:K122,0),IF(K122="",MATCH(K122,K117:K122,0),"Nicht gelistete Sorte/ Klon"))))))</f>
        <v>Nicht gelistete Sorte/ Klon</v>
      </c>
      <c r="N117" s="158" t="str">
        <f>IF(M117="Nicht gelistete Sorte/ Klon","Nicht gelistete Sorte/ Klon","")</f>
        <v>Nicht gelistete Sorte/ Klon</v>
      </c>
      <c r="O117" s="165" t="b">
        <f>IF(N117="","",ISERROR(N117))</f>
        <v>0</v>
      </c>
      <c r="P117" s="166" t="str">
        <f>IF(O117=FALSE,"Nicht gelistete Sorte/ Klon","")</f>
        <v>Nicht gelistete Sorte/ Klon</v>
      </c>
      <c r="Q117" s="16"/>
      <c r="R117" s="16"/>
      <c r="S117" s="48" t="str">
        <f>IF(Tabelle1!C34=Tabelle2!A2,MATCH(Tabelle1!D34,Accent,0),IF(Tabelle1!C34=Tabelle2!B2,MATCH(Tabelle1!D34,Acolon,0),IF(Tabelle1!C34=Tabelle2!C2,MATCH(Tabelle1!D34,Albalonga,0),IF(Tabelle1!C34=Tabelle2!D2,MATCH(Tabelle1!D34,Allegro,0),IF(Tabelle1!C34=Tabelle2!E2,MATCH(Tabelle1!D34,Arnsburger,0),IF(Tabelle1!C34=Tabelle2!F2,MATCH(Tabelle1!D34,Auxerrois,0),IF(Tabelle1!C34=Tabelle2!G2,MATCH(Tabelle1!D34,Bacchus,0),"Nicht gelistete Sorte/ Klon")))))))</f>
        <v>Nicht gelistete Sorte/ Klon</v>
      </c>
      <c r="T117" s="49" t="str">
        <f t="shared" ref="T117:T134" si="18">IF(S117="Nicht gelistete Sorte/ Klon","Nicht gelistete Sorte/ Klon","")</f>
        <v>Nicht gelistete Sorte/ Klon</v>
      </c>
      <c r="U117" s="33"/>
      <c r="V117" s="169" t="str">
        <f>IF(T117="",MATCH(T117,T117:T122,0),IF(T118="",MATCH(T118,T117:T122,0),IF(T119="",MATCH(T119,T117:T122,0),IF(T120="",MATCH(T120,T117:T122,0),IF(T121="",MATCH(T121,T117:T122,0),IF(T122="",MATCH(T122,T117:T122,0),"Nicht gelistete Sorte/ Klon"))))))</f>
        <v>Nicht gelistete Sorte/ Klon</v>
      </c>
      <c r="W117" s="169" t="str">
        <f>IF(V117="Nicht gelistete Sorte/ Klon","Nicht gelistete Sorte/ Klon","")</f>
        <v>Nicht gelistete Sorte/ Klon</v>
      </c>
      <c r="X117" s="172" t="b">
        <f>IF(W117="","",ISERROR(W117))</f>
        <v>0</v>
      </c>
      <c r="Y117" s="174" t="str">
        <f>IF(X117=FALSE,"Nicht gelistete Sorte/ Klon","")</f>
        <v>Nicht gelistete Sorte/ Klon</v>
      </c>
      <c r="Z117" s="33"/>
      <c r="AA117" s="34"/>
    </row>
    <row r="118" spans="1:27">
      <c r="A118" s="50" t="str">
        <f>IF(Tabelle1!C32=Tabelle2!H2,MATCH(Tabelle1!D32,Blauburger,0),IF(Tabelle1!C32=Tabelle2!I2,MATCH(Tabelle1!D32,Blauer_Frühburgunder,0),IF(Tabelle1!C32=Tabelle2!J2,MATCH(Tabelle1!D32,Blauer_Limberger,0),IF(Tabelle1!C32=Tabelle2!K2,MATCH(Tabelle1!D32,Blauer_Portugieser,0),IF(Tabelle1!C32=Tabelle2!L2,MATCH(Tabelle1!D32,Blauer_Silvaner,0),IF(Tabelle1!C32=Tabelle2!M2,MATCH(Tabelle1!D32,Blauer_Spätburgunder,0),IF(Tabelle1!C32=Tabelle2!N2,MATCH(Tabelle1!D32,Blauer_Trollinger,0),"Nicht gelistete Sorte/ Klon")))))))</f>
        <v>Nicht gelistete Sorte/ Klon</v>
      </c>
      <c r="B118" s="39" t="str">
        <f t="shared" si="16"/>
        <v>Nicht gelistete Sorte/ Klon</v>
      </c>
      <c r="C118" s="16"/>
      <c r="D118" s="159"/>
      <c r="E118" s="159"/>
      <c r="F118" s="160"/>
      <c r="G118" s="161"/>
      <c r="H118" s="16"/>
      <c r="I118" s="16"/>
      <c r="J118" s="50" t="str">
        <f>IF(Tabelle1!C33=Tabelle2!H2,MATCH(Tabelle1!D33,Blauburger,0),IF(Tabelle1!C33=Tabelle2!I2,MATCH(Tabelle1!D33,Blauer_Frühburgunder,0),IF(Tabelle1!C33=Tabelle2!J2,MATCH(Tabelle1!D33,Blauer_Limberger,0),IF(Tabelle1!C33=Tabelle2!K2,MATCH(Tabelle1!D33,Blauer_Portugieser,0),IF(Tabelle1!C33=Tabelle2!L2,MATCH(Tabelle1!D33,Blauer_Silvaner,0),IF(Tabelle1!C33=Tabelle2!M2,MATCH(Tabelle1!D33,Blauer_Spätburgunder,0),IF(Tabelle1!C33=Tabelle2!N2,MATCH(Tabelle1!D33,Blauer_Trollinger,0),"Nicht gelistete Sorte/ Klon")))))))</f>
        <v>Nicht gelistete Sorte/ Klon</v>
      </c>
      <c r="K118" s="39" t="str">
        <f t="shared" si="17"/>
        <v>Nicht gelistete Sorte/ Klon</v>
      </c>
      <c r="L118" s="16"/>
      <c r="M118" s="159"/>
      <c r="N118" s="159"/>
      <c r="O118" s="160"/>
      <c r="P118" s="161"/>
      <c r="Q118" s="16"/>
      <c r="R118" s="16"/>
      <c r="S118" s="50" t="str">
        <f>IF(Tabelle1!C34=Tabelle2!H2,MATCH(Tabelle1!D34,Blauburger,0),IF(Tabelle1!C34=Tabelle2!I2,MATCH(Tabelle1!D34,Blauer_Frühburgunder,0),IF(Tabelle1!C34=Tabelle2!J2,MATCH(Tabelle1!D34,Blauer_Limberger,0),IF(Tabelle1!C34=Tabelle2!K2,MATCH(Tabelle1!D34,Blauer_Portugieser,0),IF(Tabelle1!C34=Tabelle2!L2,MATCH(Tabelle1!D34,Blauer_Silvaner,0),IF(Tabelle1!C34=Tabelle2!M2,MATCH(Tabelle1!D34,Blauer_Spätburgunder,0),IF(Tabelle1!C34=Tabelle2!N2,MATCH(Tabelle1!D34,Blauer_Trollinger,0),"Nicht gelistete Sorte/ Klon")))))))</f>
        <v>Nicht gelistete Sorte/ Klon</v>
      </c>
      <c r="T118" s="39" t="str">
        <f t="shared" si="18"/>
        <v>Nicht gelistete Sorte/ Klon</v>
      </c>
      <c r="U118" s="16"/>
      <c r="V118" s="170"/>
      <c r="W118" s="170"/>
      <c r="X118" s="173"/>
      <c r="Y118" s="175"/>
      <c r="Z118" s="16"/>
      <c r="AA118" s="17"/>
    </row>
    <row r="119" spans="1:27">
      <c r="A119" s="51" t="str">
        <f>IF(Tabelle1!C32=Tabelle2!O2,MATCH(Tabelle1!D32,Blauer_Zweigelt,0),IF(Tabelle1!C32=Tabelle2!P2,MATCH(Tabelle1!D32,Bolero,0),IF(Tabelle1!C32=Tabelle2!Q2,MATCH(Tabelle1!D32,Bronner,0),IF(Tabelle1!C32=Tabelle2!R2,MATCH(Tabelle1!D32,Cabernet_Carbon,0),IF(Tabelle1!C32=Tabelle2!S2,MATCH(Tabelle1!D32,Cabernet_Carol,0),IF(Tabelle1!C32=Tabelle2!T2,MATCH(Tabelle1!D32,Cabernet_Cortis,0),IF(Tabelle1!C32=Tabelle2!U2,MATCH(Tabelle1!D32,Cabernet_Cubin,0),"Nicht gelistete Sorte/ Klon")))))))</f>
        <v>Nicht gelistete Sorte/ Klon</v>
      </c>
      <c r="B119" s="39" t="str">
        <f t="shared" si="16"/>
        <v>Nicht gelistete Sorte/ Klon</v>
      </c>
      <c r="C119" s="16"/>
      <c r="D119" s="159"/>
      <c r="E119" s="159"/>
      <c r="F119" s="160"/>
      <c r="G119" s="161"/>
      <c r="H119" s="16"/>
      <c r="I119" s="16"/>
      <c r="J119" s="51" t="str">
        <f>IF(Tabelle1!C33=Tabelle2!O2,MATCH(Tabelle1!D33,Blauer_Zweigelt,0),IF(Tabelle1!C33=Tabelle2!P2,MATCH(Tabelle1!D33,Bolero,0),IF(Tabelle1!C33=Tabelle2!Q2,MATCH(Tabelle1!D33,Bronner,0),IF(Tabelle1!C33=Tabelle2!R2,MATCH(Tabelle1!D33,Cabernet_Carbon,0),IF(Tabelle1!C33=Tabelle2!S2,MATCH(Tabelle1!D33,Cabernet_Carol,0),IF(Tabelle1!C33=Tabelle2!T2,MATCH(Tabelle1!D33,Cabernet_Cortis,0),IF(Tabelle1!C33=Tabelle2!U2,MATCH(Tabelle1!D33,Cabernet_Cubin,0),"Nicht gelistete Sorte/ Klon")))))))</f>
        <v>Nicht gelistete Sorte/ Klon</v>
      </c>
      <c r="K119" s="39" t="str">
        <f t="shared" si="17"/>
        <v>Nicht gelistete Sorte/ Klon</v>
      </c>
      <c r="L119" s="16"/>
      <c r="M119" s="159"/>
      <c r="N119" s="159"/>
      <c r="O119" s="160"/>
      <c r="P119" s="161"/>
      <c r="Q119" s="16"/>
      <c r="R119" s="16"/>
      <c r="S119" s="51" t="str">
        <f>IF(Tabelle1!C34=Tabelle2!O2,MATCH(Tabelle1!D34,Blauer_Zweigelt,0),IF(Tabelle1!C34=Tabelle2!P2,MATCH(Tabelle1!D34,Bolero,0),IF(Tabelle1!C34=Tabelle2!Q2,MATCH(Tabelle1!D34,Bronner,0),IF(Tabelle1!C34=Tabelle2!R2,MATCH(Tabelle1!D34,Cabernet_Carbon,0),IF(Tabelle1!C34=Tabelle2!S2,MATCH(Tabelle1!D34,Cabernet_Carol,0),IF(Tabelle1!C34=Tabelle2!T2,MATCH(Tabelle1!D34,Cabernet_Cortis,0),IF(Tabelle1!C34=Tabelle2!U2,MATCH(Tabelle1!D34,Cabernet_Cubin,0),"Nicht gelistete Sorte/ Klon")))))))</f>
        <v>Nicht gelistete Sorte/ Klon</v>
      </c>
      <c r="T119" s="39" t="str">
        <f t="shared" si="18"/>
        <v>Nicht gelistete Sorte/ Klon</v>
      </c>
      <c r="U119" s="16"/>
      <c r="V119" s="170"/>
      <c r="W119" s="170"/>
      <c r="X119" s="173"/>
      <c r="Y119" s="175"/>
      <c r="Z119" s="16"/>
      <c r="AA119" s="17"/>
    </row>
    <row r="120" spans="1:27">
      <c r="A120" s="51" t="str">
        <f>IF(Tabelle1!C32=Tabelle2!V2,MATCH(Tabelle1!D32,Cabernet_Dorio,0),IF(Tabelle1!C32=Tabelle2!W2,MATCH(Tabelle1!D32,Cabernet_Dorsa,0),IF(Tabelle1!C32=Tabelle2!X2,MATCH(Tabelle1!D32,Cabernet_Franc,0),IF(Tabelle1!C32=Tabelle2!Y2,MATCH(Tabelle1!D32,Cabernet_Mitos,0),IF(Tabelle1!C32=Tabelle2!Z2,MATCH(Tabelle1!D32,Cabernet_Sauvignon,0),IF(Tabelle1!C32=Tabelle2!AA2,MATCH(Tabelle1!D32,Calandro,0),IF(Tabelle1!C32=Tabelle2!AB2,MATCH(Tabelle1!D32,Chardonnay,0),"Nicht gelistete Sorte/ Klon")))))))</f>
        <v>Nicht gelistete Sorte/ Klon</v>
      </c>
      <c r="B120" s="42" t="str">
        <f t="shared" si="16"/>
        <v>Nicht gelistete Sorte/ Klon</v>
      </c>
      <c r="C120" s="16"/>
      <c r="D120" s="159"/>
      <c r="E120" s="159"/>
      <c r="F120" s="160"/>
      <c r="G120" s="161"/>
      <c r="H120" s="16"/>
      <c r="I120" s="16"/>
      <c r="J120" s="51" t="str">
        <f>IF(Tabelle1!C33=Tabelle2!V2,MATCH(Tabelle1!D33,Cabernet_Dorio,0),IF(Tabelle1!C33=Tabelle2!W2,MATCH(Tabelle1!D33,Cabernet_Dorsa,0),IF(Tabelle1!C33=Tabelle2!X2,MATCH(Tabelle1!D33,Cabernet_Franc,0),IF(Tabelle1!C33=Tabelle2!Y2,MATCH(Tabelle1!D33,Cabernet_Mitos,0),IF(Tabelle1!C33=Tabelle2!Z2,MATCH(Tabelle1!D33,Cabernet_Sauvignon,0),IF(Tabelle1!C33=Tabelle2!AA2,MATCH(Tabelle1!D33,Calandro,0),IF(Tabelle1!C33=Tabelle2!AB2,MATCH(Tabelle1!D33,Chardonnay,0),"Nicht gelistete Sorte/ Klon")))))))</f>
        <v>Nicht gelistete Sorte/ Klon</v>
      </c>
      <c r="K120" s="42" t="str">
        <f t="shared" si="17"/>
        <v>Nicht gelistete Sorte/ Klon</v>
      </c>
      <c r="L120" s="16"/>
      <c r="M120" s="159"/>
      <c r="N120" s="159"/>
      <c r="O120" s="160"/>
      <c r="P120" s="161"/>
      <c r="Q120" s="16"/>
      <c r="R120" s="16"/>
      <c r="S120" s="51" t="str">
        <f>IF(Tabelle1!C34=Tabelle2!V2,MATCH(Tabelle1!D34,Cabernet_Dorio,0),IF(Tabelle1!C34=Tabelle2!W2,MATCH(Tabelle1!D34,Cabernet_Dorsa,0),IF(Tabelle1!C34=Tabelle2!X2,MATCH(Tabelle1!D34,Cabernet_Franc,0),IF(Tabelle1!C34=Tabelle2!Y2,MATCH(Tabelle1!D34,Cabernet_Mitos,0),IF(Tabelle1!C34=Tabelle2!Z2,MATCH(Tabelle1!D34,Cabernet_Sauvignon,0),IF(Tabelle1!C34=Tabelle2!AA2,MATCH(Tabelle1!D34,Calandro,0),IF(Tabelle1!C34=Tabelle2!AB2,MATCH(Tabelle1!D34,Chardonnay,0),"Nicht gelistete Sorte/ Klon")))))))</f>
        <v>Nicht gelistete Sorte/ Klon</v>
      </c>
      <c r="T120" s="42" t="str">
        <f t="shared" si="18"/>
        <v>Nicht gelistete Sorte/ Klon</v>
      </c>
      <c r="U120" s="16"/>
      <c r="V120" s="170"/>
      <c r="W120" s="170"/>
      <c r="X120" s="173"/>
      <c r="Y120" s="175"/>
      <c r="Z120" s="16"/>
      <c r="AA120" s="17"/>
    </row>
    <row r="121" spans="1:27">
      <c r="A121" s="51" t="str">
        <f>IF(Tabelle1!C32=Tabelle2!AC2,MATCH(Tabelle1!D32,Dakapo,0),IF(Tabelle1!C32=Tabelle2!AD2,MATCH(Tabelle1!D32,Deckrot,0),IF(Tabelle1!C32=Tabelle2!AE2,MATCH(Tabelle1!D32,Domina,0),IF(Tabelle1!C32=Tabelle2!AF2,MATCH(Tabelle1!D32,Dornfelder,0),IF(Tabelle1!C32=Tabelle2!AG2,MATCH(Tabelle1!D32,Dunkelfelder,0),IF(Tabelle1!C32=Tabelle2!AH2,MATCH(Tabelle1!D32,Ehrenbreitsteiner,0),IF(Tabelle1!C32=Tabelle2!AI2,MATCH(Tabelle1!D32,Ehrenfelser,0),"Nicht gelistete Sorte/ Klon")))))))</f>
        <v>Nicht gelistete Sorte/ Klon</v>
      </c>
      <c r="B121" s="39" t="str">
        <f t="shared" si="16"/>
        <v>Nicht gelistete Sorte/ Klon</v>
      </c>
      <c r="C121" s="16"/>
      <c r="D121" s="159"/>
      <c r="E121" s="159"/>
      <c r="F121" s="160"/>
      <c r="G121" s="161"/>
      <c r="H121" s="16"/>
      <c r="I121" s="16"/>
      <c r="J121" s="51" t="str">
        <f>IF(Tabelle1!C33=Tabelle2!AC2,MATCH(Tabelle1!D33,Dakapo,0),IF(Tabelle1!C33=Tabelle2!AD2,MATCH(Tabelle1!D33,Deckrot,0),IF(Tabelle1!C33=Tabelle2!AE2,MATCH(Tabelle1!D33,Domina,0),IF(Tabelle1!C33=Tabelle2!AF2,MATCH(Tabelle1!D33,Dornfelder,0),IF(Tabelle1!C33=Tabelle2!AG2,MATCH(Tabelle1!D33,Dunkelfelder,0),IF(Tabelle1!C33=Tabelle2!AH2,MATCH(Tabelle1!D33,Ehrenbreitsteiner,0),IF(Tabelle1!C33=Tabelle2!AI2,MATCH(Tabelle1!D33,Ehrenfelser,0),"Nicht gelistete Sorte/ Klon")))))))</f>
        <v>Nicht gelistete Sorte/ Klon</v>
      </c>
      <c r="K121" s="39" t="str">
        <f t="shared" si="17"/>
        <v>Nicht gelistete Sorte/ Klon</v>
      </c>
      <c r="L121" s="16"/>
      <c r="M121" s="159"/>
      <c r="N121" s="159"/>
      <c r="O121" s="160"/>
      <c r="P121" s="161"/>
      <c r="Q121" s="16"/>
      <c r="R121" s="16"/>
      <c r="S121" s="51" t="str">
        <f>IF(Tabelle1!C34=Tabelle2!AC2,MATCH(Tabelle1!D34,Dakapo,0),IF(Tabelle1!C34=Tabelle2!AD2,MATCH(Tabelle1!D34,Deckrot,0),IF(Tabelle1!C34=Tabelle2!AE2,MATCH(Tabelle1!D34,Domina,0),IF(Tabelle1!C34=Tabelle2!AF2,MATCH(Tabelle1!D34,Dornfelder,0),IF(Tabelle1!C34=Tabelle2!AG2,MATCH(Tabelle1!D34,Dunkelfelder,0),IF(Tabelle1!C34=Tabelle2!AH2,MATCH(Tabelle1!D34,Ehrenbreitsteiner,0),IF(Tabelle1!C34=Tabelle2!AI2,MATCH(Tabelle1!D34,Ehrenfelser,0),"Nicht gelistete Sorte/ Klon")))))))</f>
        <v>Nicht gelistete Sorte/ Klon</v>
      </c>
      <c r="T121" s="39" t="str">
        <f t="shared" si="18"/>
        <v>Nicht gelistete Sorte/ Klon</v>
      </c>
      <c r="U121" s="16"/>
      <c r="V121" s="170"/>
      <c r="W121" s="170"/>
      <c r="X121" s="173"/>
      <c r="Y121" s="175"/>
      <c r="Z121" s="16"/>
      <c r="AA121" s="17"/>
    </row>
    <row r="122" spans="1:27" ht="13.5" thickBot="1">
      <c r="A122" s="52" t="str">
        <f>IF(Tabelle1!C32=Tabelle2!AJ2,MATCH(Tabelle1!D32,Faberrebe,0),IF(Tabelle1!C32=Tabelle2!AK2,MATCH(Tabelle1!D32,Findling,0),IF(Tabelle1!C32=Tabelle2!AL2,MATCH(Tabelle1!D32,Freisamer,0),IF(Tabelle1!C32=Tabelle2!AM2,MATCH(Tabelle1!D32,Früher_roter_Malvasier,0),IF(Tabelle1!C32=Tabelle2!AN2,MATCH(Tabelle1!D32,Gelber_Muskateller,0),IF(Tabelle1!C32=Tabelle2!AO2,MATCH(Tabelle1!D32,Goldriesling,0),IF(Tabelle1!C32=Tabelle2!AP2,MATCH(Tabelle1!D32,Grüner_Silvaner,0),"Nicht gelistete Sorte/ Klon")))))))</f>
        <v>Nicht gelistete Sorte/ Klon</v>
      </c>
      <c r="B122" s="44" t="str">
        <f t="shared" si="16"/>
        <v>Nicht gelistete Sorte/ Klon</v>
      </c>
      <c r="C122" s="29"/>
      <c r="D122" s="159"/>
      <c r="E122" s="159"/>
      <c r="F122" s="160"/>
      <c r="G122" s="161"/>
      <c r="H122" s="16"/>
      <c r="I122" s="16"/>
      <c r="J122" s="52" t="str">
        <f>IF(Tabelle1!C33=Tabelle2!AJ2,MATCH(Tabelle1!D33,Faberrebe,0),IF(Tabelle1!C33=Tabelle2!AK2,MATCH(Tabelle1!D33,Findling,0),IF(Tabelle1!C33=Tabelle2!AL2,MATCH(Tabelle1!D33,Freisamer,0),IF(Tabelle1!C33=Tabelle2!AM2,MATCH(Tabelle1!D33,Früher_roter_Malvasier,0),IF(Tabelle1!C33=Tabelle2!AN2,MATCH(Tabelle1!D33,Gelber_Muskateller,0),IF(Tabelle1!C33=Tabelle2!AO2,MATCH(Tabelle1!D33,Goldriesling,0),IF(Tabelle1!C33=Tabelle2!AP2,MATCH(Tabelle1!D33,Grüner_Silvaner,0),"Nicht gelistete Sorte/ Klon")))))))</f>
        <v>Nicht gelistete Sorte/ Klon</v>
      </c>
      <c r="K122" s="44" t="str">
        <f t="shared" si="17"/>
        <v>Nicht gelistete Sorte/ Klon</v>
      </c>
      <c r="L122" s="29"/>
      <c r="M122" s="159"/>
      <c r="N122" s="159"/>
      <c r="O122" s="160"/>
      <c r="P122" s="161"/>
      <c r="Q122" s="16"/>
      <c r="R122" s="16"/>
      <c r="S122" s="52" t="str">
        <f>IF(Tabelle1!C34=Tabelle2!AJ2,MATCH(Tabelle1!D34,Faberrebe,0),IF(Tabelle1!C34=Tabelle2!AK2,MATCH(Tabelle1!D34,Findling,0),IF(Tabelle1!C34=Tabelle2!AL2,MATCH(Tabelle1!D34,Freisamer,0),IF(Tabelle1!C34=Tabelle2!AM2,MATCH(Tabelle1!D34,Früher_roter_Malvasier,0),IF(Tabelle1!C34=Tabelle2!AN2,MATCH(Tabelle1!D34,Gelber_Muskateller,0),IF(Tabelle1!C34=Tabelle2!AO2,MATCH(Tabelle1!D34,Goldriesling,0),IF(Tabelle1!C34=Tabelle2!AP2,MATCH(Tabelle1!D34,Grüner_Silvaner,0),"Nicht gelistete Sorte/ Klon")))))))</f>
        <v>Nicht gelistete Sorte/ Klon</v>
      </c>
      <c r="T122" s="44" t="str">
        <f t="shared" si="18"/>
        <v>Nicht gelistete Sorte/ Klon</v>
      </c>
      <c r="U122" s="29"/>
      <c r="V122" s="158"/>
      <c r="W122" s="158"/>
      <c r="X122" s="165"/>
      <c r="Y122" s="166"/>
      <c r="Z122" s="16"/>
      <c r="AA122" s="17"/>
    </row>
    <row r="123" spans="1:27">
      <c r="A123" s="53" t="str">
        <f>IF(Tabelle1!C32=Tabelle2!AQ2,MATCH(Tabelle1!D32,Hegel,0),IF(Tabelle1!C32=Tabelle2!AR2,MATCH(Tabelle1!D32,Helfensteiner,0),IF(Tabelle1!C32=Tabelle2!AS2,MATCH(Tabelle1!D32,Helios,0),IF(Tabelle1!C32=Tabelle2!AT2,MATCH(Tabelle1!D32,Heroldrebe,0),IF(Tabelle1!C32=Tabelle2!AU2,MATCH(Tabelle1!D32,Hibernal,0),IF(Tabelle1!C32=Tabelle2!AV2,MATCH(Tabelle1!D32,Hölder,0),IF(Tabelle1!C32=Tabelle2!AW2,MATCH(Tabelle1!D32,Huxelrebe,0),"Nicht gelistete Sorte/ Klon")))))))</f>
        <v>Nicht gelistete Sorte/ Klon</v>
      </c>
      <c r="B123" s="46" t="str">
        <f t="shared" si="16"/>
        <v>Nicht gelistete Sorte/ Klon</v>
      </c>
      <c r="C123" s="16"/>
      <c r="D123" s="158" t="str">
        <f>IF(B123="",MATCH(B123,B123:B128,0),IF(B124="",MATCH(B124,B123:B128,0),IF(B125="",MATCH(B125,B123:B128,0),IF(B126="",MATCH(B126,B123:B128,0),IF(B127="",MATCH(B127,B123:B128,0),IF(B128="",MATCH(B128,B123:B128,0),"Nicht gelistete Sorte/ Klon"))))))</f>
        <v>Nicht gelistete Sorte/ Klon</v>
      </c>
      <c r="E123" s="159" t="str">
        <f>IF(D123="Nicht gelistete Sorte/ Klon","Nicht gelistete Sorte/ Klon","")</f>
        <v>Nicht gelistete Sorte/ Klon</v>
      </c>
      <c r="F123" s="160" t="b">
        <f>IF(E123="","",ISERROR(E123))</f>
        <v>0</v>
      </c>
      <c r="G123" s="161" t="str">
        <f>IF(F123=FALSE,"Nicht gelistete Sorte/ Klon","")</f>
        <v>Nicht gelistete Sorte/ Klon</v>
      </c>
      <c r="H123" s="16"/>
      <c r="I123" s="16"/>
      <c r="J123" s="53" t="str">
        <f>IF(Tabelle1!C33=Tabelle2!AQ2,MATCH(Tabelle1!D33,Hegel,0),IF(Tabelle1!C33=Tabelle2!AR2,MATCH(Tabelle1!D33,Helfensteiner,0),IF(Tabelle1!C33=Tabelle2!AS2,MATCH(Tabelle1!D33,Helios,0),IF(Tabelle1!C33=Tabelle2!AT2,MATCH(Tabelle1!D33,Heroldrebe,0),IF(Tabelle1!C33=Tabelle2!AU2,MATCH(Tabelle1!D33,Hibernal,0),IF(Tabelle1!C33=Tabelle2!AV2,MATCH(Tabelle1!D33,Hölder,0),IF(Tabelle1!C33=Tabelle2!AW2,MATCH(Tabelle1!D33,Huxelrebe,0),"Nicht gelistete Sorte/ Klon")))))))</f>
        <v>Nicht gelistete Sorte/ Klon</v>
      </c>
      <c r="K123" s="46" t="str">
        <f t="shared" si="17"/>
        <v>Nicht gelistete Sorte/ Klon</v>
      </c>
      <c r="L123" s="16"/>
      <c r="M123" s="158" t="str">
        <f>IF(K123="",MATCH(K123,K123:K128,0),IF(K124="",MATCH(K124,K123:K128,0),IF(K125="",MATCH(K125,K123:K128,0),IF(K126="",MATCH(K126,K123:K128,0),IF(K127="",MATCH(K127,K123:K128,0),IF(K128="",MATCH(K128,K123:K128,0),"Nicht gelistete Sorte/ Klon"))))))</f>
        <v>Nicht gelistete Sorte/ Klon</v>
      </c>
      <c r="N123" s="159" t="str">
        <f>IF(M123="Nicht gelistete Sorte/ Klon","Nicht gelistete Sorte/ Klon","")</f>
        <v>Nicht gelistete Sorte/ Klon</v>
      </c>
      <c r="O123" s="160" t="b">
        <f>IF(N123="","",ISERROR(N123))</f>
        <v>0</v>
      </c>
      <c r="P123" s="161" t="str">
        <f>IF(O123=FALSE,"Nicht gelistete Sorte/ Klon","")</f>
        <v>Nicht gelistete Sorte/ Klon</v>
      </c>
      <c r="Q123" s="16"/>
      <c r="R123" s="16"/>
      <c r="S123" s="53" t="str">
        <f>IF(Tabelle1!C34=Tabelle2!AQ2,MATCH(Tabelle1!D34,Hegel,0),IF(Tabelle1!C34=Tabelle2!AR2,MATCH(Tabelle1!D34,Helfensteiner,0),IF(Tabelle1!C34=Tabelle2!AS2,MATCH(Tabelle1!D34,Helios,0),IF(Tabelle1!C34=Tabelle2!AT2,MATCH(Tabelle1!D34,Heroldrebe,0),IF(Tabelle1!C34=Tabelle2!AU2,MATCH(Tabelle1!D34,Hibernal,0),IF(Tabelle1!C34=Tabelle2!AV2,MATCH(Tabelle1!D34,Hölder,0),IF(Tabelle1!C34=Tabelle2!AW2,MATCH(Tabelle1!D34,Huxelrebe,0),"Nicht gelistete Sorte/ Klon")))))))</f>
        <v>Nicht gelistete Sorte/ Klon</v>
      </c>
      <c r="T123" s="46" t="str">
        <f t="shared" si="18"/>
        <v>Nicht gelistete Sorte/ Klon</v>
      </c>
      <c r="U123" s="16"/>
      <c r="V123" s="169" t="str">
        <f>IF(T123="",MATCH(T123,T123:T128,0),IF(T124="",MATCH(T124,T123:T128,0),IF(T125="",MATCH(T125,T123:T128,0),IF(T126="",MATCH(T126,T123:T128,0),IF(T127="",MATCH(T127,T123:T128,0),IF(T128="",MATCH(T128,T123:T128,0),"Nicht gelistete Sorte/ Klon"))))))</f>
        <v>Nicht gelistete Sorte/ Klon</v>
      </c>
      <c r="W123" s="171" t="str">
        <f>IF(V123="Nicht gelistete Sorte/ Klon","Nicht gelistete Sorte/ Klon","")</f>
        <v>Nicht gelistete Sorte/ Klon</v>
      </c>
      <c r="X123" s="172" t="b">
        <f>IF(W123="","",ISERROR(W123))</f>
        <v>0</v>
      </c>
      <c r="Y123" s="174" t="str">
        <f>IF(X123=FALSE,"Nicht gelistete Sorte/ Klon","")</f>
        <v>Nicht gelistete Sorte/ Klon</v>
      </c>
      <c r="Z123" s="16"/>
      <c r="AA123" s="17"/>
    </row>
    <row r="124" spans="1:27" ht="13.5" thickBot="1">
      <c r="A124" s="51" t="str">
        <f>IF(Tabelle1!C32=Tabelle2!AX2,MATCH(Tabelle1!D32,Johanniter,0),IF(Tabelle1!C32=Tabelle2!AY2,MATCH(Tabelle1!D32,Juwel,0),IF(Tabelle1!C32=Tabelle2!AZ2,MATCH(Tabelle1!D32,Kanzler,0),IF(Tabelle1!C32=Tabelle2!BA2,MATCH(Tabelle1!D32,Kerner,0),IF(Tabelle1!C32=Tabelle2!BB2,MATCH(Tabelle1!D32,Kernling,0),IF(Tabelle1!C32=Tabelle2!BC2,MATCH(Tabelle1!D32,Mariensteiner,0),IF(Tabelle1!C32=Tabelle2!BD2,MATCH(Tabelle1!D32,Merlot,0),"Nicht gelistete Sorte/ Klon")))))))</f>
        <v>Nicht gelistete Sorte/ Klon</v>
      </c>
      <c r="B124" s="39" t="str">
        <f t="shared" si="16"/>
        <v>Nicht gelistete Sorte/ Klon</v>
      </c>
      <c r="C124" s="16"/>
      <c r="D124" s="159"/>
      <c r="E124" s="159"/>
      <c r="F124" s="160"/>
      <c r="G124" s="161"/>
      <c r="H124" s="16"/>
      <c r="I124" s="16"/>
      <c r="J124" s="51" t="str">
        <f>IF(Tabelle1!C33=Tabelle2!AX2,MATCH(Tabelle1!D33,Johanniter,0),IF(Tabelle1!C33=Tabelle2!AY2,MATCH(Tabelle1!D33,Juwel,0),IF(Tabelle1!C33=Tabelle2!AZ2,MATCH(Tabelle1!D33,Kanzler,0),IF(Tabelle1!C33=Tabelle2!BA2,MATCH(Tabelle1!D33,Kerner,0),IF(Tabelle1!C33=Tabelle2!BB2,MATCH(Tabelle1!D33,Kernling,0),IF(Tabelle1!C33=Tabelle2!BC2,MATCH(Tabelle1!D33,Mariensteiner,0),IF(Tabelle1!C33=Tabelle2!BD2,MATCH(Tabelle1!D33,Merlot,0),"Nicht gelistete Sorte/ Klon")))))))</f>
        <v>Nicht gelistete Sorte/ Klon</v>
      </c>
      <c r="K124" s="39" t="str">
        <f t="shared" si="17"/>
        <v>Nicht gelistete Sorte/ Klon</v>
      </c>
      <c r="L124" s="16"/>
      <c r="M124" s="159"/>
      <c r="N124" s="159"/>
      <c r="O124" s="160"/>
      <c r="P124" s="161"/>
      <c r="Q124" s="16"/>
      <c r="R124" s="16"/>
      <c r="S124" s="51" t="str">
        <f>IF(Tabelle1!C34=Tabelle2!AX2,MATCH(Tabelle1!D34,Johanniter,0),IF(Tabelle1!C34=Tabelle2!AY2,MATCH(Tabelle1!D34,Juwel,0),IF(Tabelle1!C34=Tabelle2!AZ2,MATCH(Tabelle1!D34,Kanzler,0),IF(Tabelle1!C34=Tabelle2!BA2,MATCH(Tabelle1!D34,Kerner,0),IF(Tabelle1!C34=Tabelle2!BB2,MATCH(Tabelle1!D34,Kernling,0),IF(Tabelle1!C34=Tabelle2!BC2,MATCH(Tabelle1!D34,Mariensteiner,0),IF(Tabelle1!C34=Tabelle2!BD2,MATCH(Tabelle1!D34,Merlot,0),"Nicht gelistete Sorte/ Klon")))))))</f>
        <v>Nicht gelistete Sorte/ Klon</v>
      </c>
      <c r="T124" s="39" t="str">
        <f t="shared" si="18"/>
        <v>Nicht gelistete Sorte/ Klon</v>
      </c>
      <c r="U124" s="16"/>
      <c r="V124" s="170"/>
      <c r="W124" s="170"/>
      <c r="X124" s="173"/>
      <c r="Y124" s="175"/>
      <c r="Z124" s="16"/>
      <c r="AA124" s="17"/>
    </row>
    <row r="125" spans="1:27" ht="13.5" thickBot="1">
      <c r="A125" s="51" t="str">
        <f>IF(Tabelle1!C32=Tabelle2!BE2,MATCH(Tabelle1!D32,Merzling,0),IF(Tabelle1!C32=Tabelle2!BF2,MATCH(Tabelle1!D32,Monarch,0),IF(Tabelle1!C32=Tabelle2!BG2,MATCH(Tabelle1!D32,Morio_Muskat,0),IF(Tabelle1!C32=Tabelle2!BH2,MATCH(Tabelle1!D32,Muskat_Ottonel,0),IF(Tabelle1!C32=Tabelle2!BI2,MATCH(Tabelle1!D32,Muskat_Trollinger,0),IF(Tabelle1!C32=Tabelle2!BJ2,MATCH(Tabelle1!D32,Müller_Thurgau,0),IF(Tabelle1!C32=Tabelle2!BK2,MATCH(Tabelle1!D32,Müllerrebe,0),"Nicht gelistete Sorte/ Klon")))))))</f>
        <v>Nicht gelistete Sorte/ Klon</v>
      </c>
      <c r="B125" s="39" t="str">
        <f t="shared" si="16"/>
        <v>Nicht gelistete Sorte/ Klon</v>
      </c>
      <c r="C125" s="16"/>
      <c r="D125" s="159"/>
      <c r="E125" s="159"/>
      <c r="F125" s="160"/>
      <c r="G125" s="161"/>
      <c r="H125" s="16"/>
      <c r="I125" s="47" t="str">
        <f>IF(G117="","",IF(G123="","",IF(G129="","","SNV")))</f>
        <v>SNV</v>
      </c>
      <c r="J125" s="51" t="str">
        <f>IF(Tabelle1!C33=Tabelle2!BE2,MATCH(Tabelle1!D33,Merzling,0),IF(Tabelle1!C33=Tabelle2!BF2,MATCH(Tabelle1!D33,Monarch,0),IF(Tabelle1!C33=Tabelle2!BG2,MATCH(Tabelle1!D33,Morio_Muskat,0),IF(Tabelle1!C33=Tabelle2!BH2,MATCH(Tabelle1!D33,Muskat_Ottonel,0),IF(Tabelle1!C33=Tabelle2!BI2,MATCH(Tabelle1!D33,Muskat_Trollinger,0),IF(Tabelle1!C33=Tabelle2!BJ2,MATCH(Tabelle1!D33,Müller_Thurgau,0),IF(Tabelle1!C33=Tabelle2!BK2,MATCH(Tabelle1!D33,Müllerrebe,0),"Nicht gelistete Sorte/ Klon")))))))</f>
        <v>Nicht gelistete Sorte/ Klon</v>
      </c>
      <c r="K125" s="39" t="str">
        <f t="shared" si="17"/>
        <v>Nicht gelistete Sorte/ Klon</v>
      </c>
      <c r="L125" s="16"/>
      <c r="M125" s="159"/>
      <c r="N125" s="159"/>
      <c r="O125" s="160"/>
      <c r="P125" s="161"/>
      <c r="Q125" s="16"/>
      <c r="R125" s="47" t="str">
        <f>IF(P117="","",IF(P123="","",IF(P129="","","SNV")))</f>
        <v>SNV</v>
      </c>
      <c r="S125" s="51" t="str">
        <f>IF(Tabelle1!C34=Tabelle2!BE2,MATCH(Tabelle1!D34,Merzling,0),IF(Tabelle1!C34=Tabelle2!BF2,MATCH(Tabelle1!D34,Monarch,0),IF(Tabelle1!C34=Tabelle2!BG2,MATCH(Tabelle1!D34,Morio_Muskat,0),IF(Tabelle1!C34=Tabelle2!BH2,MATCH(Tabelle1!D34,Muskat_Ottonel,0),IF(Tabelle1!C34=Tabelle2!BI2,MATCH(Tabelle1!D34,Muskat_Trollinger,0),IF(Tabelle1!C34=Tabelle2!BJ2,MATCH(Tabelle1!D34,Müller_Thurgau,0),IF(Tabelle1!C34=Tabelle2!BK2,MATCH(Tabelle1!D34,Müllerrebe,0),"Nicht gelistete Sorte/ Klon")))))))</f>
        <v>Nicht gelistete Sorte/ Klon</v>
      </c>
      <c r="T125" s="39" t="str">
        <f t="shared" si="18"/>
        <v>Nicht gelistete Sorte/ Klon</v>
      </c>
      <c r="U125" s="16"/>
      <c r="V125" s="170"/>
      <c r="W125" s="170"/>
      <c r="X125" s="173"/>
      <c r="Y125" s="175"/>
      <c r="Z125" s="16"/>
      <c r="AA125" s="24" t="str">
        <f>IF(Y117="","",IF(Y123="","",IF(Y129="","","SNV")))</f>
        <v>SNV</v>
      </c>
    </row>
    <row r="126" spans="1:27">
      <c r="A126" s="51" t="str">
        <f>IF(Tabelle1!C32=Tabelle2!BL2,MATCH(Tabelle1!D32,Neronet,0),IF(Tabelle1!C32=Tabelle2!BM2,MATCH(Tabelle1!D32,Nobling,0),IF(Tabelle1!C32=Tabelle2!BN2,MATCH(Tabelle1!D32,Optima,0),IF(Tabelle1!C32=Tabelle2!BO2,MATCH(Tabelle1!D32,Orion,0),IF(Tabelle1!C32=Tabelle2!BP2,MATCH(Tabelle1!D32,Ortega,0),IF(Tabelle1!C32=Tabelle2!BQ2,MATCH(Tabelle1!D32,Osteiner,0),IF(Tabelle1!C32=Tabelle2!BR2,MATCH(Tabelle1!D32,Palas,0),"Nicht gelistete Sorte/ Klon")))))))</f>
        <v>Nicht gelistete Sorte/ Klon</v>
      </c>
      <c r="B126" s="39" t="str">
        <f t="shared" si="16"/>
        <v>Nicht gelistete Sorte/ Klon</v>
      </c>
      <c r="C126" s="16"/>
      <c r="D126" s="159"/>
      <c r="E126" s="159"/>
      <c r="F126" s="160"/>
      <c r="G126" s="161"/>
      <c r="H126" s="16"/>
      <c r="I126" s="16"/>
      <c r="J126" s="51" t="str">
        <f>IF(Tabelle1!C33=Tabelle2!BL2,MATCH(Tabelle1!D33,Neronet,0),IF(Tabelle1!C33=Tabelle2!BM2,MATCH(Tabelle1!D33,Nobling,0),IF(Tabelle1!C33=Tabelle2!BN2,MATCH(Tabelle1!D33,Optima,0),IF(Tabelle1!C33=Tabelle2!BO2,MATCH(Tabelle1!D33,Orion,0),IF(Tabelle1!C33=Tabelle2!BP2,MATCH(Tabelle1!D33,Ortega,0),IF(Tabelle1!C33=Tabelle2!BQ2,MATCH(Tabelle1!D33,Osteiner,0),IF(Tabelle1!C33=Tabelle2!BR2,MATCH(Tabelle1!D33,Palas,0),"Nicht gelistete Sorte/ Klon")))))))</f>
        <v>Nicht gelistete Sorte/ Klon</v>
      </c>
      <c r="K126" s="39" t="str">
        <f t="shared" si="17"/>
        <v>Nicht gelistete Sorte/ Klon</v>
      </c>
      <c r="L126" s="16"/>
      <c r="M126" s="159"/>
      <c r="N126" s="159"/>
      <c r="O126" s="160"/>
      <c r="P126" s="161"/>
      <c r="Q126" s="16"/>
      <c r="R126" s="16"/>
      <c r="S126" s="51" t="str">
        <f>IF(Tabelle1!C34=Tabelle2!BL2,MATCH(Tabelle1!D34,Neronet,0),IF(Tabelle1!C34=Tabelle2!BM2,MATCH(Tabelle1!D34,Nobling,0),IF(Tabelle1!C34=Tabelle2!BN2,MATCH(Tabelle1!D34,Optima,0),IF(Tabelle1!C34=Tabelle2!BO2,MATCH(Tabelle1!D34,Orion,0),IF(Tabelle1!C34=Tabelle2!BP2,MATCH(Tabelle1!D34,Ortega,0),IF(Tabelle1!C34=Tabelle2!BQ2,MATCH(Tabelle1!D34,Osteiner,0),IF(Tabelle1!C34=Tabelle2!BR2,MATCH(Tabelle1!D34,Palas,0),"Nicht gelistete Sorte/ Klon")))))))</f>
        <v>Nicht gelistete Sorte/ Klon</v>
      </c>
      <c r="T126" s="39" t="str">
        <f t="shared" si="18"/>
        <v>Nicht gelistete Sorte/ Klon</v>
      </c>
      <c r="U126" s="16"/>
      <c r="V126" s="170"/>
      <c r="W126" s="170"/>
      <c r="X126" s="173"/>
      <c r="Y126" s="175"/>
      <c r="Z126" s="16"/>
      <c r="AA126" s="17"/>
    </row>
    <row r="127" spans="1:27">
      <c r="A127" s="51" t="str">
        <f>IF(Tabelle1!C32=Tabelle2!BS2,MATCH(Tabelle1!D32,Perle,0),IF(Tabelle1!C32=Tabelle2!BT2,MATCH(Tabelle1!D32,Phoenix,0),IF(Tabelle1!C32=Tabelle2!BU2,MATCH(Tabelle1!D32,Piroso,0),IF(Tabelle1!C32=Tabelle2!BV2,MATCH(Tabelle1!D32,Prinzipal,0),IF(Tabelle1!C32=Tabelle2!BW2,MATCH(Tabelle1!D32,Prior,0),IF(Tabelle1!C32=Tabelle2!BX2,MATCH(Tabelle1!D32,Reberger,0),IF(Tabelle1!C32=Tabelle2!BY2,MATCH(Tabelle1!D32,Regent,0),"Nicht gelistete Sorte/ Klon")))))))</f>
        <v>Nicht gelistete Sorte/ Klon</v>
      </c>
      <c r="B127" s="39" t="str">
        <f t="shared" si="16"/>
        <v>Nicht gelistete Sorte/ Klon</v>
      </c>
      <c r="C127" s="16"/>
      <c r="D127" s="159"/>
      <c r="E127" s="159"/>
      <c r="F127" s="160"/>
      <c r="G127" s="161"/>
      <c r="H127" s="16"/>
      <c r="I127" s="16"/>
      <c r="J127" s="51" t="str">
        <f>IF(Tabelle1!C33=Tabelle2!BS2,MATCH(Tabelle1!D33,Perle,0),IF(Tabelle1!C33=Tabelle2!BT2,MATCH(Tabelle1!D33,Phoenix,0),IF(Tabelle1!C33=Tabelle2!BU2,MATCH(Tabelle1!D33,Piroso,0),IF(Tabelle1!C33=Tabelle2!BV2,MATCH(Tabelle1!D33,Prinzipal,0),IF(Tabelle1!C33=Tabelle2!BW2,MATCH(Tabelle1!D33,Prior,0),IF(Tabelle1!C33=Tabelle2!BX2,MATCH(Tabelle1!D33,Reberger,0),IF(Tabelle1!C33=Tabelle2!BY2,MATCH(Tabelle1!D33,Regent,0),"Nicht gelistete Sorte/ Klon")))))))</f>
        <v>Nicht gelistete Sorte/ Klon</v>
      </c>
      <c r="K127" s="39" t="str">
        <f t="shared" si="17"/>
        <v>Nicht gelistete Sorte/ Klon</v>
      </c>
      <c r="L127" s="16"/>
      <c r="M127" s="159"/>
      <c r="N127" s="159"/>
      <c r="O127" s="160"/>
      <c r="P127" s="161"/>
      <c r="Q127" s="16"/>
      <c r="R127" s="16"/>
      <c r="S127" s="51" t="str">
        <f>IF(Tabelle1!C34=Tabelle2!BS2,MATCH(Tabelle1!D34,Perle,0),IF(Tabelle1!C34=Tabelle2!BT2,MATCH(Tabelle1!D34,Phoenix,0),IF(Tabelle1!C34=Tabelle2!BU2,MATCH(Tabelle1!D34,Piroso,0),IF(Tabelle1!C34=Tabelle2!BV2,MATCH(Tabelle1!D34,Prinzipal,0),IF(Tabelle1!C34=Tabelle2!BW2,MATCH(Tabelle1!D34,Prior,0),IF(Tabelle1!C34=Tabelle2!BX2,MATCH(Tabelle1!D34,Reberger,0),IF(Tabelle1!C34=Tabelle2!BY2,MATCH(Tabelle1!D34,Regent,0),"Nicht gelistete Sorte/ Klon")))))))</f>
        <v>Nicht gelistete Sorte/ Klon</v>
      </c>
      <c r="T127" s="39" t="str">
        <f t="shared" si="18"/>
        <v>Nicht gelistete Sorte/ Klon</v>
      </c>
      <c r="U127" s="16"/>
      <c r="V127" s="170"/>
      <c r="W127" s="170"/>
      <c r="X127" s="173"/>
      <c r="Y127" s="175"/>
      <c r="Z127" s="16"/>
      <c r="AA127" s="17"/>
    </row>
    <row r="128" spans="1:27" ht="13.5" thickBot="1">
      <c r="A128" s="54" t="str">
        <f>IF(Tabelle1!C32=Tabelle2!BZ2,MATCH(Tabelle1!D32,Regner,0),IF(Tabelle1!C32=Tabelle2!CA2,MATCH(Tabelle1!D32,Reichensteiner,0),IF(Tabelle1!C32=Tabelle2!CB2,MATCH(Tabelle1!D32,Rieslaner,0),IF(Tabelle1!C32=Tabelle2!CC2,MATCH(Tabelle1!D32,Rondo,0),IF(Tabelle1!C32=Tabelle2!CD2,MATCH(Tabelle1!D32,Rotberger,0),IF(Tabelle1!C32=Tabelle2!CE2,MATCH(Tabelle1!D32,Roter_Elbling,0),IF(Tabelle1!C32=Tabelle2!CF2,MATCH(Tabelle1!D32,Roter_Gutedel,0),"Nicht gelistete Sorte/ Klon")))))))</f>
        <v>Nicht gelistete Sorte/ Klon</v>
      </c>
      <c r="B128" s="44" t="str">
        <f t="shared" si="16"/>
        <v>Nicht gelistete Sorte/ Klon</v>
      </c>
      <c r="C128" s="29"/>
      <c r="D128" s="159"/>
      <c r="E128" s="159"/>
      <c r="F128" s="160"/>
      <c r="G128" s="161"/>
      <c r="H128" s="16"/>
      <c r="I128" s="16"/>
      <c r="J128" s="54" t="str">
        <f>IF(Tabelle1!C33=Tabelle2!BZ2,MATCH(Tabelle1!D33,Regner,0),IF(Tabelle1!C33=Tabelle2!CA2,MATCH(Tabelle1!D33,Reichensteiner,0),IF(Tabelle1!C33=Tabelle2!CB2,MATCH(Tabelle1!D33,Rieslaner,0),IF(Tabelle1!C33=Tabelle2!CC2,MATCH(Tabelle1!D33,Rondo,0),IF(Tabelle1!C33=Tabelle2!CD2,MATCH(Tabelle1!D33,Rotberger,0),IF(Tabelle1!C33=Tabelle2!CE2,MATCH(Tabelle1!D33,Roter_Elbling,0),IF(Tabelle1!C33=Tabelle2!CF2,MATCH(Tabelle1!D33,Roter_Gutedel,0),"Nicht gelistete Sorte/ Klon")))))))</f>
        <v>Nicht gelistete Sorte/ Klon</v>
      </c>
      <c r="K128" s="44" t="str">
        <f t="shared" si="17"/>
        <v>Nicht gelistete Sorte/ Klon</v>
      </c>
      <c r="L128" s="29"/>
      <c r="M128" s="159"/>
      <c r="N128" s="159"/>
      <c r="O128" s="160"/>
      <c r="P128" s="161"/>
      <c r="Q128" s="16"/>
      <c r="R128" s="16"/>
      <c r="S128" s="54" t="str">
        <f>IF(Tabelle1!C34=Tabelle2!BZ2,MATCH(Tabelle1!D34,Regner,0),IF(Tabelle1!C34=Tabelle2!CA2,MATCH(Tabelle1!D34,Reichensteiner,0),IF(Tabelle1!C34=Tabelle2!CB2,MATCH(Tabelle1!D34,Rieslaner,0),IF(Tabelle1!C34=Tabelle2!CC2,MATCH(Tabelle1!D34,Rondo,0),IF(Tabelle1!C34=Tabelle2!CD2,MATCH(Tabelle1!D34,Rotberger,0),IF(Tabelle1!C34=Tabelle2!CE2,MATCH(Tabelle1!D34,Roter_Elbling,0),IF(Tabelle1!C34=Tabelle2!CF2,MATCH(Tabelle1!D34,Roter_Gutedel,0),"Nicht gelistete Sorte/ Klon")))))))</f>
        <v>Nicht gelistete Sorte/ Klon</v>
      </c>
      <c r="T128" s="44" t="str">
        <f t="shared" si="18"/>
        <v>Nicht gelistete Sorte/ Klon</v>
      </c>
      <c r="U128" s="29"/>
      <c r="V128" s="158"/>
      <c r="W128" s="158"/>
      <c r="X128" s="165"/>
      <c r="Y128" s="166"/>
      <c r="Z128" s="16"/>
      <c r="AA128" s="17"/>
    </row>
    <row r="129" spans="1:27">
      <c r="A129" s="53" t="str">
        <f>IF(Tabelle1!C32=Tabelle2!CG2,MATCH(Tabelle1!D32,Roter_Muskateller,0),IF(Tabelle1!C32=Tabelle2!CH2,MATCH(Tabelle1!D32,Roter_Traminer,0),IF(Tabelle1!C32=Tabelle2!CI2,MATCH(Tabelle1!D32,Rubinet,0),IF(Tabelle1!C32=Tabelle2!CJ2,MATCH(Tabelle1!D32,Ruländer,0),IF(Tabelle1!C32=Tabelle2!CK2,MATCH(Tabelle1!D32,Saphira,0),IF(Tabelle1!C32=Tabelle2!CL2,MATCH(Tabelle1!D32,Scheurebe,0),IF(Tabelle1!C32=Tabelle2!CM2,MATCH(Tabelle1!D32,Schönburger,0),"Nicht gelistete Sorte/ Klon")))))))</f>
        <v>Nicht gelistete Sorte/ Klon</v>
      </c>
      <c r="B129" s="46" t="str">
        <f t="shared" si="16"/>
        <v>Nicht gelistete Sorte/ Klon</v>
      </c>
      <c r="C129" s="16"/>
      <c r="D129" s="158" t="str">
        <f>IF(B129="",MATCH(B129,B129:B134,0),IF(B130="",MATCH(B130,B129:B134,0),IF(B131="",MATCH(B131,B129:B134,0),IF(B132="",MATCH(B132,B129:B134,0),IF(B133="",MATCH(B133,B129:B134,0),IF(B134="",MATCH(B134,B129:B134,0),"Nicht gelistete Sorte/ Klon"))))))</f>
        <v>Nicht gelistete Sorte/ Klon</v>
      </c>
      <c r="E129" s="159" t="str">
        <f>IF(D129="Nicht gelistete Sorte/ Klon","Nicht gelistete Sorte/ Klon","")</f>
        <v>Nicht gelistete Sorte/ Klon</v>
      </c>
      <c r="F129" s="160" t="b">
        <f>IF(E129="","",ISERROR(E129))</f>
        <v>0</v>
      </c>
      <c r="G129" s="161" t="str">
        <f>IF(F129=FALSE,"Nicht gelistete Sorte/ Klon","")</f>
        <v>Nicht gelistete Sorte/ Klon</v>
      </c>
      <c r="H129" s="16"/>
      <c r="I129" s="16"/>
      <c r="J129" s="53" t="str">
        <f>IF(Tabelle1!C33=Tabelle2!CG2,MATCH(Tabelle1!D33,Roter_Muskateller,0),IF(Tabelle1!C33=Tabelle2!CH2,MATCH(Tabelle1!D33,Roter_Traminer,0),IF(Tabelle1!C33=Tabelle2!CI2,MATCH(Tabelle1!D33,Rubinet,0),IF(Tabelle1!C33=Tabelle2!CJ2,MATCH(Tabelle1!D33,Ruländer,0),IF(Tabelle1!C33=Tabelle2!CK2,MATCH(Tabelle1!D33,Saphira,0),IF(Tabelle1!C33=Tabelle2!CL2,MATCH(Tabelle1!D33,Scheurebe,0),IF(Tabelle1!C33=Tabelle2!CM2,MATCH(Tabelle1!D33,Schönburger,0),"Nicht gelistete Sorte/ Klon")))))))</f>
        <v>Nicht gelistete Sorte/ Klon</v>
      </c>
      <c r="K129" s="46" t="str">
        <f t="shared" si="17"/>
        <v>Nicht gelistete Sorte/ Klon</v>
      </c>
      <c r="L129" s="16"/>
      <c r="M129" s="158" t="str">
        <f>IF(K129="",MATCH(K129,K129:K134,0),IF(K130="",MATCH(K130,K129:K134,0),IF(K131="",MATCH(K131,K129:K134,0),IF(K132="",MATCH(K132,K129:K134,0),IF(K133="",MATCH(K133,K129:K134,0),IF(K134="",MATCH(K134,K129:K134,0),"Nicht gelistete Sorte/ Klon"))))))</f>
        <v>Nicht gelistete Sorte/ Klon</v>
      </c>
      <c r="N129" s="159" t="str">
        <f>IF(M129="Nicht gelistete Sorte/ Klon","Nicht gelistete Sorte/ Klon","")</f>
        <v>Nicht gelistete Sorte/ Klon</v>
      </c>
      <c r="O129" s="160" t="b">
        <f>IF(N129="","",ISERROR(N129))</f>
        <v>0</v>
      </c>
      <c r="P129" s="161" t="str">
        <f>IF(O129=FALSE,"Nicht gelistete Sorte/ Klon","")</f>
        <v>Nicht gelistete Sorte/ Klon</v>
      </c>
      <c r="Q129" s="16"/>
      <c r="R129" s="16"/>
      <c r="S129" s="53" t="str">
        <f>IF(Tabelle1!C34=Tabelle2!CG2,MATCH(Tabelle1!D34,Roter_Muskateller,0),IF(Tabelle1!C34=Tabelle2!CH2,MATCH(Tabelle1!D34,Roter_Traminer,0),IF(Tabelle1!C34=Tabelle2!CI2,MATCH(Tabelle1!D34,Rubinet,0),IF(Tabelle1!C34=Tabelle2!CJ2,MATCH(Tabelle1!D34,Ruländer,0),IF(Tabelle1!C34=Tabelle2!CK2,MATCH(Tabelle1!D34,Saphira,0),IF(Tabelle1!C34=Tabelle2!CL2,MATCH(Tabelle1!D34,Scheurebe,0),IF(Tabelle1!C34=Tabelle2!CM2,MATCH(Tabelle1!D34,Schönburger,0),"Nicht gelistete Sorte/ Klon")))))))</f>
        <v>Nicht gelistete Sorte/ Klon</v>
      </c>
      <c r="T129" s="46" t="str">
        <f t="shared" si="18"/>
        <v>Nicht gelistete Sorte/ Klon</v>
      </c>
      <c r="U129" s="16"/>
      <c r="V129" s="169" t="str">
        <f>IF(T129="",MATCH(T129,T129:T134,0),IF(T130="",MATCH(T130,T129:T134,0),IF(T131="",MATCH(T131,T129:T134,0),IF(T132="",MATCH(T132,T129:T134,0),IF(T133="",MATCH(T133,T129:T134,0),IF(T134="",MATCH(T134,T129:T134,0),"Nicht gelistete Sorte/ Klon"))))))</f>
        <v>Nicht gelistete Sorte/ Klon</v>
      </c>
      <c r="W129" s="171" t="str">
        <f>IF(V129="Nicht gelistete Sorte/ Klon","Nicht gelistete Sorte/ Klon","")</f>
        <v>Nicht gelistete Sorte/ Klon</v>
      </c>
      <c r="X129" s="172" t="b">
        <f>IF(W129="","",ISERROR(W129))</f>
        <v>0</v>
      </c>
      <c r="Y129" s="174" t="str">
        <f>IF(X129=FALSE,"Nicht gelistete Sorte/ Klon","")</f>
        <v>Nicht gelistete Sorte/ Klon</v>
      </c>
      <c r="Z129" s="16"/>
      <c r="AA129" s="17"/>
    </row>
    <row r="130" spans="1:27">
      <c r="A130" s="51" t="str">
        <f>IF(Tabelle1!C32=Tabelle2!CN2,MATCH(Tabelle1!D32,Siegerrebe,0),IF(Tabelle1!C32=Tabelle2!CO2,MATCH(Tabelle1!D32,Silcher,0),IF(Tabelle1!C32=Tabelle2!CP2,MATCH(Tabelle1!D32,Sirius,0),IF(Tabelle1!C32=Tabelle2!CQ2,MATCH(Tabelle1!D32,Solaris,0),IF(Tabelle1!C32=Tabelle2!CR2,MATCH(Tabelle1!D32,St._Laurent,0),IF(Tabelle1!C32=Tabelle2!CS2,MATCH(Tabelle1!D32,Staufer,0),IF(Tabelle1!C32=Tabelle2!CT2,MATCH(Tabelle1!D32,Tauberschwarz,0),"Nicht gelistete Sorte/ Klon")))))))</f>
        <v>Nicht gelistete Sorte/ Klon</v>
      </c>
      <c r="B130" s="39" t="str">
        <f t="shared" si="16"/>
        <v>Nicht gelistete Sorte/ Klon</v>
      </c>
      <c r="C130" s="16"/>
      <c r="D130" s="159"/>
      <c r="E130" s="159"/>
      <c r="F130" s="160"/>
      <c r="G130" s="161"/>
      <c r="H130" s="16"/>
      <c r="I130" s="16"/>
      <c r="J130" s="51" t="str">
        <f>IF(Tabelle1!C33=Tabelle2!CN2,MATCH(Tabelle1!D33,Siegerrebe,0),IF(Tabelle1!C33=Tabelle2!CO2,MATCH(Tabelle1!D33,Silcher,0),IF(Tabelle1!C33=Tabelle2!CP2,MATCH(Tabelle1!D33,Sirius,0),IF(Tabelle1!C33=Tabelle2!CQ2,MATCH(Tabelle1!D33,Solaris,0),IF(Tabelle1!C33=Tabelle2!CR2,MATCH(Tabelle1!D33,St._Laurent,0),IF(Tabelle1!C33=Tabelle2!CS2,MATCH(Tabelle1!D33,Staufer,0),IF(Tabelle1!C33=Tabelle2!CT2,MATCH(Tabelle1!D33,Tauberschwarz,0),"Nicht gelistete Sorte/ Klon")))))))</f>
        <v>Nicht gelistete Sorte/ Klon</v>
      </c>
      <c r="K130" s="39" t="str">
        <f t="shared" si="17"/>
        <v>Nicht gelistete Sorte/ Klon</v>
      </c>
      <c r="L130" s="16"/>
      <c r="M130" s="159"/>
      <c r="N130" s="159"/>
      <c r="O130" s="160"/>
      <c r="P130" s="161"/>
      <c r="Q130" s="16"/>
      <c r="R130" s="16"/>
      <c r="S130" s="51" t="str">
        <f>IF(Tabelle1!C34=Tabelle2!CN2,MATCH(Tabelle1!D34,Siegerrebe,0),IF(Tabelle1!C34=Tabelle2!CO2,MATCH(Tabelle1!D34,Silcher,0),IF(Tabelle1!C34=Tabelle2!CP2,MATCH(Tabelle1!D34,Sirius,0),IF(Tabelle1!C34=Tabelle2!CQ2,MATCH(Tabelle1!D34,Solaris,0),IF(Tabelle1!C34=Tabelle2!CR2,MATCH(Tabelle1!D34,St._Laurent,0),IF(Tabelle1!C34=Tabelle2!CS2,MATCH(Tabelle1!D34,Staufer,0),IF(Tabelle1!C34=Tabelle2!CT2,MATCH(Tabelle1!D34,Tauberschwarz,0),"Nicht gelistete Sorte/ Klon")))))))</f>
        <v>Nicht gelistete Sorte/ Klon</v>
      </c>
      <c r="T130" s="39" t="str">
        <f t="shared" si="18"/>
        <v>Nicht gelistete Sorte/ Klon</v>
      </c>
      <c r="U130" s="16"/>
      <c r="V130" s="170"/>
      <c r="W130" s="170"/>
      <c r="X130" s="173"/>
      <c r="Y130" s="175"/>
      <c r="Z130" s="16"/>
      <c r="AA130" s="17"/>
    </row>
    <row r="131" spans="1:27">
      <c r="A131" s="51" t="str">
        <f>IF(Tabelle1!C32=Tabelle2!CU2,MATCH(Tabelle1!D32,Villaris,0),IF(Tabelle1!C32=Tabelle2!CV2,MATCH(Tabelle1!D32,Weißer_Burgunder,0),IF(Tabelle1!C32=Tabelle2!CW2,MATCH(Tabelle1!D32,Weißer_Elbling,0),IF(Tabelle1!C32=Tabelle2!CX2,MATCH(Tabelle1!D32,Weißer_Gutedel,0),IF(Tabelle1!C32=Tabelle2!CY2,MATCH(Tabelle1!D32,Weißer_Riesling,0),IF(Tabelle1!C32=Tabelle2!CZ2,MATCH(Tabelle1!D32,Wildmuskat,0),IF(Tabelle1!C32=Tabelle2!DA2,MATCH(Tabelle1!D32,Würzer,0),"Nicht gelistete Sorte/ Klon")))))))</f>
        <v>Nicht gelistete Sorte/ Klon</v>
      </c>
      <c r="B131" s="39" t="str">
        <f t="shared" si="16"/>
        <v>Nicht gelistete Sorte/ Klon</v>
      </c>
      <c r="C131" s="16"/>
      <c r="D131" s="159"/>
      <c r="E131" s="159"/>
      <c r="F131" s="160"/>
      <c r="G131" s="161"/>
      <c r="H131" s="16"/>
      <c r="I131" s="16"/>
      <c r="J131" s="51" t="str">
        <f>IF(Tabelle1!C33=Tabelle2!CU2,MATCH(Tabelle1!D33,Villaris,0),IF(Tabelle1!C33=Tabelle2!CV2,MATCH(Tabelle1!D33,Weißer_Burgunder,0),IF(Tabelle1!C33=Tabelle2!CW2,MATCH(Tabelle1!D33,Weißer_Elbling,0),IF(Tabelle1!C33=Tabelle2!CX2,MATCH(Tabelle1!D33,Weißer_Gutedel,0),IF(Tabelle1!C33=Tabelle2!CY2,MATCH(Tabelle1!D33,Weißer_Riesling,0),IF(Tabelle1!C33=Tabelle2!CZ2,MATCH(Tabelle1!D33,Wildmuskat,0),IF(Tabelle1!C33=Tabelle2!DA2,MATCH(Tabelle1!D33,Würzer,0),"Nicht gelistete Sorte/ Klon")))))))</f>
        <v>Nicht gelistete Sorte/ Klon</v>
      </c>
      <c r="K131" s="39" t="str">
        <f t="shared" si="17"/>
        <v>Nicht gelistete Sorte/ Klon</v>
      </c>
      <c r="L131" s="16"/>
      <c r="M131" s="159"/>
      <c r="N131" s="159"/>
      <c r="O131" s="160"/>
      <c r="P131" s="161"/>
      <c r="Q131" s="16"/>
      <c r="R131" s="16"/>
      <c r="S131" s="51" t="str">
        <f>IF(Tabelle1!C34=Tabelle2!CU2,MATCH(Tabelle1!D34,Villaris,0),IF(Tabelle1!C34=Tabelle2!CV2,MATCH(Tabelle1!D34,Weißer_Burgunder,0),IF(Tabelle1!C34=Tabelle2!CW2,MATCH(Tabelle1!D34,Weißer_Elbling,0),IF(Tabelle1!C34=Tabelle2!CX2,MATCH(Tabelle1!D34,Weißer_Gutedel,0),IF(Tabelle1!C34=Tabelle2!CY2,MATCH(Tabelle1!D34,Weißer_Riesling,0),IF(Tabelle1!C34=Tabelle2!CZ2,MATCH(Tabelle1!D34,Wildmuskat,0),IF(Tabelle1!C34=Tabelle2!DA2,MATCH(Tabelle1!D34,Würzer,0),"Nicht gelistete Sorte/ Klon")))))))</f>
        <v>Nicht gelistete Sorte/ Klon</v>
      </c>
      <c r="T131" s="39" t="str">
        <f t="shared" si="18"/>
        <v>Nicht gelistete Sorte/ Klon</v>
      </c>
      <c r="U131" s="16"/>
      <c r="V131" s="170"/>
      <c r="W131" s="170"/>
      <c r="X131" s="173"/>
      <c r="Y131" s="175"/>
      <c r="Z131" s="16"/>
      <c r="AA131" s="17"/>
    </row>
    <row r="132" spans="1:27">
      <c r="A132" s="51" t="str">
        <f>IF(Tabelle1!C32=Tabelle2!DB2,MATCH(Tabelle1!D32,_5C,0),IF(Tabelle1!C32=Tabelle2!DC2,MATCH(Tabelle1!D32,_125AA,0),IF(Tabelle1!C32=Tabelle2!DD2,MATCH(Tabelle1!D32,_5BB,0),IF(Tabelle1!C32=Tabelle2!DE2,MATCH(Tabelle1!D32,_Binova,0),IF(Tabelle1!C32=Tabelle2!DF2,MATCH(Tabelle1!D32,_Börner,0),IF(Tabelle1!C32=Tabelle2!DG2,MATCH(Tabelle1!D32,_Cina,0),IF(Tabelle1!C32=Tabelle2!DH2,MATCH(Tabelle1!D32,_Rici,0),"Nicht gelistete Sorte/ Klon")))))))</f>
        <v>Nicht gelistete Sorte/ Klon</v>
      </c>
      <c r="B132" s="39" t="str">
        <f t="shared" si="16"/>
        <v>Nicht gelistete Sorte/ Klon</v>
      </c>
      <c r="C132" s="16"/>
      <c r="D132" s="159"/>
      <c r="E132" s="159"/>
      <c r="F132" s="160"/>
      <c r="G132" s="161"/>
      <c r="H132" s="16"/>
      <c r="I132" s="16"/>
      <c r="J132" s="51" t="str">
        <f>IF(Tabelle1!C33=Tabelle2!DB2,MATCH(Tabelle1!D33,_5C,0),IF(Tabelle1!C33=Tabelle2!DC2,MATCH(Tabelle1!D33,_125AA,0),IF(Tabelle1!C33=Tabelle2!DD2,MATCH(Tabelle1!D33,_5BB,0),IF(Tabelle1!C33=Tabelle2!DE2,MATCH(Tabelle1!D33,_Binova,0),IF(Tabelle1!C33=Tabelle2!DF2,MATCH(Tabelle1!D33,_Börner,0),IF(Tabelle1!C33=Tabelle2!DG2,MATCH(Tabelle1!D33,_Cina,0),IF(Tabelle1!C33=Tabelle2!DH2,MATCH(Tabelle1!D33,_Rici,0),"Nicht gelistete Sorte/ Klon")))))))</f>
        <v>Nicht gelistete Sorte/ Klon</v>
      </c>
      <c r="K132" s="39" t="str">
        <f t="shared" si="17"/>
        <v>Nicht gelistete Sorte/ Klon</v>
      </c>
      <c r="L132" s="16"/>
      <c r="M132" s="159"/>
      <c r="N132" s="159"/>
      <c r="O132" s="160"/>
      <c r="P132" s="161"/>
      <c r="Q132" s="16"/>
      <c r="R132" s="16"/>
      <c r="S132" s="51" t="str">
        <f>IF(Tabelle1!C34=Tabelle2!DB2,MATCH(Tabelle1!D34,_5C,0),IF(Tabelle1!C34=Tabelle2!DC2,MATCH(Tabelle1!D34,_125AA,0),IF(Tabelle1!C34=Tabelle2!DD2,MATCH(Tabelle1!D34,_5BB,0),IF(Tabelle1!C34=Tabelle2!DE2,MATCH(Tabelle1!D34,_Binova,0),IF(Tabelle1!C34=Tabelle2!DF2,MATCH(Tabelle1!D34,_Börner,0),IF(Tabelle1!C34=Tabelle2!DG2,MATCH(Tabelle1!D34,_Cina,0),IF(Tabelle1!C34=Tabelle2!DH2,MATCH(Tabelle1!D34,_Rici,0),"Nicht gelistete Sorte/ Klon")))))))</f>
        <v>Nicht gelistete Sorte/ Klon</v>
      </c>
      <c r="T132" s="39" t="str">
        <f t="shared" si="18"/>
        <v>Nicht gelistete Sorte/ Klon</v>
      </c>
      <c r="U132" s="16"/>
      <c r="V132" s="170"/>
      <c r="W132" s="170"/>
      <c r="X132" s="173"/>
      <c r="Y132" s="175"/>
      <c r="Z132" s="16"/>
      <c r="AA132" s="17"/>
    </row>
    <row r="133" spans="1:27">
      <c r="A133" s="51" t="str">
        <f>IF(Tabelle1!C32=Tabelle2!DI2,MATCH(Tabelle1!D32,_3309,0),IF(Tabelle1!C32=Tabelle2!DJ2,MATCH(Tabelle1!D32,_SO4,0),IF(Tabelle1!C32=Tabelle2!DK2,MATCH(Tabelle1!D32,_Sori,0),IF(Tabelle1!C32=Tabelle2!DL2,MATCH(Tabelle1!D32,_8B,0),IF(Tabelle1!C32=Tabelle2!DM2,MATCH(Tabelle1!D32,_101_14_Millardet_et_de_Grasset,0),IF(Tabelle1!C32=Tabelle2!DN2,MATCH(Tabelle1!D32,_110_Richter,0),IF(Tabelle1!C32=Tabelle2!DO2,MATCH(Tabelle1!D32,_161_49_Couderc,0),"Nicht gelistete Sorte/ Klon")))))))</f>
        <v>Nicht gelistete Sorte/ Klon</v>
      </c>
      <c r="B133" s="39" t="str">
        <f t="shared" si="16"/>
        <v>Nicht gelistete Sorte/ Klon</v>
      </c>
      <c r="C133" s="16"/>
      <c r="D133" s="159"/>
      <c r="E133" s="159"/>
      <c r="F133" s="160"/>
      <c r="G133" s="161"/>
      <c r="H133" s="16"/>
      <c r="I133" s="16"/>
      <c r="J133" s="51" t="str">
        <f>IF(Tabelle1!C33=Tabelle2!DI2,MATCH(Tabelle1!D33,_3309,0),IF(Tabelle1!C33=Tabelle2!DJ2,MATCH(Tabelle1!D33,_SO4,0),IF(Tabelle1!C33=Tabelle2!DK2,MATCH(Tabelle1!D33,_Sori,0),IF(Tabelle1!C33=Tabelle2!DL2,MATCH(Tabelle1!D33,_8B,0),IF(Tabelle1!C33=Tabelle2!DM2,MATCH(Tabelle1!D33,_101_14_Millardet_et_de_Grasset,0),IF(Tabelle1!C33=Tabelle2!DN2,MATCH(Tabelle1!D33,_110_Richter,0),IF(Tabelle1!C33=Tabelle2!DO2,MATCH(Tabelle1!D33,_161_49_Couderc,0),"Nicht gelistete Sorte/ Klon")))))))</f>
        <v>Nicht gelistete Sorte/ Klon</v>
      </c>
      <c r="K133" s="39" t="str">
        <f t="shared" si="17"/>
        <v>Nicht gelistete Sorte/ Klon</v>
      </c>
      <c r="L133" s="16"/>
      <c r="M133" s="159"/>
      <c r="N133" s="159"/>
      <c r="O133" s="160"/>
      <c r="P133" s="161"/>
      <c r="Q133" s="16"/>
      <c r="R133" s="16"/>
      <c r="S133" s="51" t="str">
        <f>IF(Tabelle1!C34=Tabelle2!DI2,MATCH(Tabelle1!D34,_3309,0),IF(Tabelle1!C34=Tabelle2!DJ2,MATCH(Tabelle1!D34,_SO4,0),IF(Tabelle1!C34=Tabelle2!DK2,MATCH(Tabelle1!D34,_Sori,0),IF(Tabelle1!C34=Tabelle2!DL2,MATCH(Tabelle1!D34,_8B,0),IF(Tabelle1!C34=Tabelle2!DM2,MATCH(Tabelle1!D34,_101_14_Millardet_et_de_Grasset,0),IF(Tabelle1!C34=Tabelle2!DN2,MATCH(Tabelle1!D34,_110_Richter,0),IF(Tabelle1!C34=Tabelle2!DO2,MATCH(Tabelle1!D34,_161_49_Couderc,0),"Nicht gelistete Sorte/ Klon")))))))</f>
        <v>Nicht gelistete Sorte/ Klon</v>
      </c>
      <c r="T133" s="39" t="str">
        <f t="shared" si="18"/>
        <v>Nicht gelistete Sorte/ Klon</v>
      </c>
      <c r="U133" s="16"/>
      <c r="V133" s="170"/>
      <c r="W133" s="170"/>
      <c r="X133" s="173"/>
      <c r="Y133" s="175"/>
      <c r="Z133" s="16"/>
      <c r="AA133" s="17"/>
    </row>
    <row r="134" spans="1:27">
      <c r="A134" s="52" t="str">
        <f>IF(Tabelle1!C32=Tabelle2!DP2,MATCH(Tabelle1!D32,_420_A_Millardet_et_de_Grasset,0),IF(Tabelle1!C32=Tabelle2!DQ2,MATCH(Tabelle1!D32,_1103_Paulsen,0),"Nicht gelistete Sorte/ Klon"))</f>
        <v>Nicht gelistete Sorte/ Klon</v>
      </c>
      <c r="B134" s="44" t="str">
        <f t="shared" si="16"/>
        <v>Nicht gelistete Sorte/ Klon</v>
      </c>
      <c r="C134" s="29"/>
      <c r="D134" s="159"/>
      <c r="E134" s="159"/>
      <c r="F134" s="160"/>
      <c r="G134" s="161"/>
      <c r="H134" s="16"/>
      <c r="I134" s="16"/>
      <c r="J134" s="52" t="str">
        <f>IF(Tabelle1!C33=Tabelle2!DP2,MATCH(Tabelle1!D33,_420_A_Millardet_et_de_Grasset,0),IF(Tabelle1!C33=Tabelle2!DQ2,MATCH(Tabelle1!D33,_1103_Paulsen,0),"Nicht gelistete Sorte/ Klon"))</f>
        <v>Nicht gelistete Sorte/ Klon</v>
      </c>
      <c r="K134" s="44" t="str">
        <f t="shared" si="17"/>
        <v>Nicht gelistete Sorte/ Klon</v>
      </c>
      <c r="L134" s="29"/>
      <c r="M134" s="159"/>
      <c r="N134" s="159"/>
      <c r="O134" s="160"/>
      <c r="P134" s="161"/>
      <c r="Q134" s="16"/>
      <c r="R134" s="16"/>
      <c r="S134" s="52" t="str">
        <f>IF(Tabelle1!C34=Tabelle2!DP2,MATCH(Tabelle1!D34,_420_A_Millardet_et_de_Grasset,0),IF(Tabelle1!C34=Tabelle2!DQ2,MATCH(Tabelle1!D34,_1103_Paulsen,0),"Nicht gelistete Sorte/ Klon"))</f>
        <v>Nicht gelistete Sorte/ Klon</v>
      </c>
      <c r="T134" s="44" t="str">
        <f t="shared" si="18"/>
        <v>Nicht gelistete Sorte/ Klon</v>
      </c>
      <c r="U134" s="29"/>
      <c r="V134" s="158"/>
      <c r="W134" s="158"/>
      <c r="X134" s="165"/>
      <c r="Y134" s="166"/>
      <c r="Z134" s="16"/>
      <c r="AA134" s="17"/>
    </row>
    <row r="135" spans="1:27" ht="13.5" thickBot="1">
      <c r="A135" s="21"/>
      <c r="B135" s="16"/>
      <c r="C135" s="16"/>
      <c r="D135" s="16"/>
      <c r="E135" s="16"/>
      <c r="H135" s="16"/>
      <c r="I135" s="16"/>
      <c r="J135" s="21"/>
      <c r="K135" s="16"/>
      <c r="L135" s="16"/>
      <c r="M135" s="16"/>
      <c r="N135" s="16"/>
      <c r="O135" s="31"/>
      <c r="P135" s="31"/>
      <c r="Q135" s="16"/>
      <c r="R135" s="16"/>
      <c r="S135" s="21"/>
      <c r="T135" s="16"/>
      <c r="U135" s="16"/>
      <c r="V135" s="16"/>
      <c r="W135" s="16"/>
      <c r="X135" s="31"/>
      <c r="Y135" s="31"/>
      <c r="Z135" s="16"/>
      <c r="AA135" s="17"/>
    </row>
    <row r="136" spans="1:27">
      <c r="A136" s="53" t="str">
        <f>IF(Tabelle1!H32=Tabelle2!DB2,MATCH(Tabelle1!I32,_5C,0),IF(Tabelle1!H32=Tabelle2!DC2,MATCH(Tabelle1!I32,_125AA,0),IF(Tabelle1!H32=Tabelle2!DD2,MATCH(Tabelle1!I32,_5BB,0),IF(Tabelle1!H32=Tabelle2!DE2,MATCH(Tabelle1!I32,_Binova,0),IF(Tabelle1!H32=Tabelle2!DF2,MATCH(Tabelle1!I32,_Börner,0),IF(Tabelle1!H32=Tabelle2!DG2,MATCH(Tabelle1!I32,_Cina,0),IF(Tabelle1!H32=Tabelle2!DH2,MATCH(Tabelle1!I32,_Rici,0),"Nicht gelistete Sorte/ Klon")))))))</f>
        <v>Nicht gelistete Sorte/ Klon</v>
      </c>
      <c r="B136" s="27" t="str">
        <f>IF(A136="Nicht gelistete Sorte/ Klon","Nicht gelistete Sorte/ Klon","")</f>
        <v>Nicht gelistete Sorte/ Klon</v>
      </c>
      <c r="C136" s="27"/>
      <c r="D136" s="167" t="str">
        <f>IF(B136="",MATCH(B136,B136:B138,0),IF(B137="",MATCH(B137,B136:B138,0),IF(B138="",MATCH(B138,B136:B138,0),"Nicht gelistete Sorte/ Klon")))</f>
        <v>Nicht gelistete Sorte/ Klon</v>
      </c>
      <c r="E136" s="167" t="str">
        <f>IF(D136="Nicht gelistete Sorte/ Klon","Nicht gelistete Sorte/ Klon","")</f>
        <v>Nicht gelistete Sorte/ Klon</v>
      </c>
      <c r="F136" s="153" t="b">
        <f>IF(E136="","",ISERROR(E136))</f>
        <v>0</v>
      </c>
      <c r="G136" s="155" t="str">
        <f>IF(F136=FALSE,"SNV","")</f>
        <v>SNV</v>
      </c>
      <c r="H136" s="16"/>
      <c r="I136" s="16"/>
      <c r="J136" s="53" t="str">
        <f>IF(Tabelle1!H33=Tabelle2!DB2,MATCH(Tabelle1!I33,_5C,0),IF(Tabelle1!H33=Tabelle2!DC2,MATCH(Tabelle1!I33,_125AA,0),IF(Tabelle1!H33=Tabelle2!DD2,MATCH(Tabelle1!I33,_5BB,0),IF(Tabelle1!H33=Tabelle2!DE2,MATCH(Tabelle1!I33,_Binova,0),IF(Tabelle1!H33=Tabelle2!DF2,MATCH(Tabelle1!I33,_Börner,0),IF(Tabelle1!H33=Tabelle2!DG2,MATCH(Tabelle1!I33,_Cina,0),IF(Tabelle1!H33=Tabelle2!DH2,MATCH(Tabelle1!I33,_Rici,0),"Nicht gelistete Sorte/ Klon")))))))</f>
        <v>Nicht gelistete Sorte/ Klon</v>
      </c>
      <c r="K136" s="27" t="str">
        <f>IF(J136="Nicht gelistete Sorte/ Klon","Nicht gelistete Sorte/ Klon","")</f>
        <v>Nicht gelistete Sorte/ Klon</v>
      </c>
      <c r="L136" s="27"/>
      <c r="M136" s="167" t="str">
        <f>IF(K136="",MATCH(K136,K136:K138,0),IF(K137="",MATCH(K137,K136:K138,0),IF(K138="",MATCH(K138,K136:K138,0),"Nicht gelistete Sorte/ Klon")))</f>
        <v>Nicht gelistete Sorte/ Klon</v>
      </c>
      <c r="N136" s="167" t="str">
        <f>IF(M136="Nicht gelistete Sorte/ Klon","Nicht gelistete Sorte/ Klon","")</f>
        <v>Nicht gelistete Sorte/ Klon</v>
      </c>
      <c r="O136" s="153" t="b">
        <f>IF(N136="","",ISERROR(N136))</f>
        <v>0</v>
      </c>
      <c r="P136" s="155" t="str">
        <f>IF(O136=FALSE,"SNV","")</f>
        <v>SNV</v>
      </c>
      <c r="Q136" s="16"/>
      <c r="R136" s="16"/>
      <c r="S136" s="53" t="str">
        <f>IF(Tabelle1!H34=Tabelle2!DB2,MATCH(Tabelle1!I34,_5C,0),IF(Tabelle1!H34=Tabelle2!DC2,MATCH(Tabelle1!I34,_125AA,0),IF(Tabelle1!H34=Tabelle2!DD2,MATCH(Tabelle1!I34,_5BB,0),IF(Tabelle1!H34=Tabelle2!DE2,MATCH(Tabelle1!I34,_Binova,0),IF(Tabelle1!H34=Tabelle2!DF2,MATCH(Tabelle1!I34,_Börner,0),IF(Tabelle1!H34=Tabelle2!DG2,MATCH(Tabelle1!I34,_Cina,0),IF(Tabelle1!H34=Tabelle2!DH2,MATCH(Tabelle1!I34,_Rici,0),"Nicht gelistete Sorte/ Klon")))))))</f>
        <v>Nicht gelistete Sorte/ Klon</v>
      </c>
      <c r="T136" s="27" t="str">
        <f>IF(S136="Nicht gelistete Sorte/ Klon","Nicht gelistete Sorte/ Klon","")</f>
        <v>Nicht gelistete Sorte/ Klon</v>
      </c>
      <c r="U136" s="27"/>
      <c r="V136" s="167" t="str">
        <f>IF(T136="",MATCH(T136,T136:T138,0),IF(T137="",MATCH(T137,T136:T138,0),IF(T138="",MATCH(T138,T136:T138,0),"Nicht gelistete Sorte/ Klon")))</f>
        <v>Nicht gelistete Sorte/ Klon</v>
      </c>
      <c r="W136" s="167" t="str">
        <f>IF(V136="Nicht gelistete Sorte/ Klon","Nicht gelistete Sorte/ Klon","")</f>
        <v>Nicht gelistete Sorte/ Klon</v>
      </c>
      <c r="X136" s="153" t="b">
        <f>IF(W136="","",ISERROR(W136))</f>
        <v>0</v>
      </c>
      <c r="Y136" s="155" t="str">
        <f>IF(X136=FALSE,"SNV","")</f>
        <v>SNV</v>
      </c>
      <c r="Z136" s="16"/>
      <c r="AA136" s="17"/>
    </row>
    <row r="137" spans="1:27">
      <c r="A137" s="51" t="str">
        <f>IF(Tabelle1!H32=Tabelle2!DI2,MATCH(Tabelle1!I32,_3309,0),IF(Tabelle1!H32=Tabelle2!DJ2,MATCH(Tabelle1!I32,_SO4,0),IF(Tabelle1!H32=Tabelle2!DK2,MATCH(Tabelle1!I32,_Sori,0),IF(Tabelle1!H32=Tabelle2!DL2,MATCH(Tabelle1!I32,_8B,0),IF(Tabelle1!H32=Tabelle2!DM2,MATCH(Tabelle1!I32,_101_14_Millardet_et_de_Grasset,0),IF(Tabelle1!H32=Tabelle2!DN2,MATCH(Tabelle1!I32,_110_Richter,0),IF(Tabelle1!H32=Tabelle2!DO2,MATCH(Tabelle1!I32,_161_49_Couderc,0),"Nicht gelistete Sorte/ Klon")))))))</f>
        <v>Nicht gelistete Sorte/ Klon</v>
      </c>
      <c r="B137" s="28" t="str">
        <f>IF(A137="Nicht gelistete Sorte/ Klon","Nicht gelistete Sorte/ Klon","")</f>
        <v>Nicht gelistete Sorte/ Klon</v>
      </c>
      <c r="C137" s="28"/>
      <c r="D137" s="167"/>
      <c r="E137" s="167"/>
      <c r="F137" s="153"/>
      <c r="G137" s="156"/>
      <c r="H137" s="16"/>
      <c r="I137" s="16"/>
      <c r="J137" s="51" t="str">
        <f>IF(Tabelle1!H33=Tabelle2!DI2,MATCH(Tabelle1!I33,_3309,0),IF(Tabelle1!H33=Tabelle2!DJ2,MATCH(Tabelle1!I33,_SO4,0),IF(Tabelle1!H33=Tabelle2!DK2,MATCH(Tabelle1!I33,_Sori,0),IF(Tabelle1!H33=Tabelle2!DL2,MATCH(Tabelle1!I33,_8B,0),IF(Tabelle1!H33=Tabelle2!DM2,MATCH(Tabelle1!I33,_101_14_Millardet_et_de_Grasset,0),IF(Tabelle1!H33=Tabelle2!DN2,MATCH(Tabelle1!I33,_110_Richter,0),IF(Tabelle1!H33=Tabelle2!DO2,MATCH(Tabelle1!I33,_161_49_Couderc,0),"Nicht gelistete Sorte/ Klon")))))))</f>
        <v>Nicht gelistete Sorte/ Klon</v>
      </c>
      <c r="K137" s="28" t="str">
        <f>IF(J137="Nicht gelistete Sorte/ Klon","Nicht gelistete Sorte/ Klon","")</f>
        <v>Nicht gelistete Sorte/ Klon</v>
      </c>
      <c r="L137" s="28"/>
      <c r="M137" s="167"/>
      <c r="N137" s="167"/>
      <c r="O137" s="153"/>
      <c r="P137" s="156"/>
      <c r="Q137" s="16"/>
      <c r="R137" s="16"/>
      <c r="S137" s="51" t="str">
        <f>IF(Tabelle1!H34=Tabelle2!DI2,MATCH(Tabelle1!I34,_3309,0),IF(Tabelle1!H34=Tabelle2!DJ2,MATCH(Tabelle1!I34,_SO4,0),IF(Tabelle1!H34=Tabelle2!DK2,MATCH(Tabelle1!I34,_Sori,0),IF(Tabelle1!H34=Tabelle2!DL2,MATCH(Tabelle1!I34,_8B,0),IF(Tabelle1!H34=Tabelle2!DM2,MATCH(Tabelle1!I34,_101_14_Millardet_et_de_Grasset,0),IF(Tabelle1!H34=Tabelle2!DN2,MATCH(Tabelle1!I34,_110_Richter,0),IF(Tabelle1!H34=Tabelle2!DO2,MATCH(Tabelle1!I34,_161_49_Couderc,0),"Nicht gelistete Sorte/ Klon")))))))</f>
        <v>Nicht gelistete Sorte/ Klon</v>
      </c>
      <c r="T137" s="28" t="str">
        <f>IF(S137="Nicht gelistete Sorte/ Klon","Nicht gelistete Sorte/ Klon","")</f>
        <v>Nicht gelistete Sorte/ Klon</v>
      </c>
      <c r="U137" s="28"/>
      <c r="V137" s="167"/>
      <c r="W137" s="167"/>
      <c r="X137" s="153"/>
      <c r="Y137" s="156"/>
      <c r="Z137" s="16"/>
      <c r="AA137" s="17"/>
    </row>
    <row r="138" spans="1:27" ht="13.5" thickBot="1">
      <c r="A138" s="56" t="str">
        <f>IF(Tabelle1!H32=Tabelle2!DP2,MATCH(Tabelle1!I32,_420_A_Millardet_et_de_Grasset,0),IF(Tabelle1!H32=Tabelle2!DQ2,MATCH(Tabelle1!I32,_1103_Paulsen,0),"Nicht gelistete Sorte/ Klon"))</f>
        <v>Nicht gelistete Sorte/ Klon</v>
      </c>
      <c r="B138" s="37" t="str">
        <f>IF(A138="Nicht gelistete Sorte/ Klon","Nicht gelistete Sorte/ Klon","")</f>
        <v>Nicht gelistete Sorte/ Klon</v>
      </c>
      <c r="C138" s="37"/>
      <c r="D138" s="168"/>
      <c r="E138" s="168"/>
      <c r="F138" s="154"/>
      <c r="G138" s="157"/>
      <c r="H138" s="19"/>
      <c r="I138" s="19"/>
      <c r="J138" s="56" t="str">
        <f>IF(Tabelle1!H33=Tabelle2!DP2,MATCH(Tabelle1!I33,_420_A_Millardet_et_de_Grasset,0),IF(Tabelle1!H33=Tabelle2!DQ2,MATCH(Tabelle1!I33,_1103_Paulsen,0),"Nicht gelistete Sorte/ Klon"))</f>
        <v>Nicht gelistete Sorte/ Klon</v>
      </c>
      <c r="K138" s="37" t="str">
        <f>IF(J138="Nicht gelistete Sorte/ Klon","Nicht gelistete Sorte/ Klon","")</f>
        <v>Nicht gelistete Sorte/ Klon</v>
      </c>
      <c r="L138" s="37"/>
      <c r="M138" s="168"/>
      <c r="N138" s="168"/>
      <c r="O138" s="154"/>
      <c r="P138" s="157"/>
      <c r="Q138" s="19"/>
      <c r="R138" s="19"/>
      <c r="S138" s="56" t="str">
        <f>IF(Tabelle1!H34=Tabelle2!DP2,MATCH(Tabelle1!I34,_420_A_Millardet_et_de_Grasset,0),IF(Tabelle1!H34=Tabelle2!DQ2,MATCH(Tabelle1!I34,_1103_Paulsen,0),"Nicht gelistete Sorte/ Klon"))</f>
        <v>Nicht gelistete Sorte/ Klon</v>
      </c>
      <c r="T138" s="37" t="str">
        <f>IF(S138="Nicht gelistete Sorte/ Klon","Nicht gelistete Sorte/ Klon","")</f>
        <v>Nicht gelistete Sorte/ Klon</v>
      </c>
      <c r="U138" s="37"/>
      <c r="V138" s="168"/>
      <c r="W138" s="168"/>
      <c r="X138" s="154"/>
      <c r="Y138" s="157"/>
      <c r="Z138" s="19"/>
      <c r="AA138" s="20"/>
    </row>
    <row r="139" spans="1:27" ht="13.5" thickBot="1">
      <c r="A139" s="162" t="s">
        <v>748</v>
      </c>
      <c r="B139" s="163"/>
      <c r="C139" s="163"/>
      <c r="D139" s="163"/>
      <c r="E139" s="163"/>
      <c r="F139" s="163"/>
      <c r="G139" s="163"/>
      <c r="H139" s="163"/>
      <c r="I139" s="163"/>
      <c r="J139" s="162" t="s">
        <v>749</v>
      </c>
      <c r="K139" s="163"/>
      <c r="L139" s="163"/>
      <c r="M139" s="163"/>
      <c r="N139" s="163"/>
      <c r="O139" s="163"/>
      <c r="P139" s="163"/>
      <c r="Q139" s="163"/>
      <c r="R139" s="164"/>
    </row>
    <row r="140" spans="1:27">
      <c r="A140" s="51" t="str">
        <f>IF(Tabelle1!C35=Tabelle2!A2,MATCH(Tabelle1!D35,Accent,0),IF(Tabelle1!C35=Tabelle2!B2,MATCH(Tabelle1!D35,Acolon,0),IF(Tabelle1!C35=Tabelle2!C2,MATCH(Tabelle1!D35,Albalonga,0),IF(Tabelle1!C35=Tabelle2!D2,MATCH(Tabelle1!D35,Allegro,0),IF(Tabelle1!C35=Tabelle2!E2,MATCH(Tabelle1!D35,Arnsburger,0),IF(Tabelle1!C35=Tabelle2!F2,MATCH(Tabelle1!D35,Auxerrois,0),IF(Tabelle1!C35=Tabelle2!G2,MATCH(Tabelle1!D35,Bacchus,0),"Nicht gelistete Sorte/ Klon")))))))</f>
        <v>Nicht gelistete Sorte/ Klon</v>
      </c>
      <c r="B140" s="39" t="str">
        <f t="shared" ref="B140:B157" si="19">IF(A140="Nicht gelistete Sorte/ Klon","Nicht gelistete Sorte/ Klon","")</f>
        <v>Nicht gelistete Sorte/ Klon</v>
      </c>
      <c r="C140" s="16"/>
      <c r="D140" s="158" t="str">
        <f>IF(B140="",MATCH(B140,B140:B145,0),IF(B141="",MATCH(B141,B140:B145,0),IF(B142="",MATCH(B142,B140:B145,0),IF(B143="",MATCH(B143,B140:B145,0),IF(B144="",MATCH(B144,B140:B145,0),IF(B145="",MATCH(B145,B140:B145,0),"Nicht gelistete Sorte/ Klon"))))))</f>
        <v>Nicht gelistete Sorte/ Klon</v>
      </c>
      <c r="E140" s="158" t="str">
        <f>IF(D140="Nicht gelistete Sorte/ Klon","Nicht gelistete Sorte/ Klon","")</f>
        <v>Nicht gelistete Sorte/ Klon</v>
      </c>
      <c r="F140" s="165" t="b">
        <f>IF(E140="","",ISERROR(E140))</f>
        <v>0</v>
      </c>
      <c r="G140" s="166" t="str">
        <f>IF(F140=FALSE,"Nicht gelistete Sorte/ Klon","")</f>
        <v>Nicht gelistete Sorte/ Klon</v>
      </c>
      <c r="H140" s="16"/>
      <c r="I140" s="16"/>
      <c r="J140" s="51" t="str">
        <f>IF(Tabelle1!C36=Tabelle2!A2,MATCH(Tabelle1!D36,Accent,0),IF(Tabelle1!C36=Tabelle2!B2,MATCH(Tabelle1!D36,Acolon,0),IF(Tabelle1!C36=Tabelle2!C2,MATCH(Tabelle1!D36,Albalonga,0),IF(Tabelle1!C36=Tabelle2!D2,MATCH(Tabelle1!D36,Allegro,0),IF(Tabelle1!C36=Tabelle2!E2,MATCH(Tabelle1!D36,Arnsburger,0),IF(Tabelle1!C36=Tabelle2!F2,MATCH(Tabelle1!D36,Auxerrois,0),IF(Tabelle1!C36=Tabelle2!G2,MATCH(Tabelle1!D36,Bacchus,0),"Nicht gelistete Sorte/ Klon")))))))</f>
        <v>Nicht gelistete Sorte/ Klon</v>
      </c>
      <c r="K140" s="39" t="str">
        <f t="shared" ref="K140:K157" si="20">IF(J140="Nicht gelistete Sorte/ Klon","Nicht gelistete Sorte/ Klon","")</f>
        <v>Nicht gelistete Sorte/ Klon</v>
      </c>
      <c r="L140" s="16"/>
      <c r="M140" s="158" t="str">
        <f>IF(K140="",MATCH(K140,K140:K145,0),IF(K141="",MATCH(K141,K140:K145,0),IF(K142="",MATCH(K142,K140:K145,0),IF(K143="",MATCH(K143,K140:K145,0),IF(K144="",MATCH(K144,K140:K145,0),IF(K145="",MATCH(K145,K140:K145,0),"Nicht gelistete Sorte/ Klon"))))))</f>
        <v>Nicht gelistete Sorte/ Klon</v>
      </c>
      <c r="N140" s="158" t="str">
        <f>IF(M140="Nicht gelistete Sorte/ Klon","Nicht gelistete Sorte/ Klon","")</f>
        <v>Nicht gelistete Sorte/ Klon</v>
      </c>
      <c r="O140" s="165" t="b">
        <f>IF(N140="","",ISERROR(N140))</f>
        <v>0</v>
      </c>
      <c r="P140" s="166" t="str">
        <f>IF(O140=FALSE,"Nicht gelistete Sorte/ Klon","")</f>
        <v>Nicht gelistete Sorte/ Klon</v>
      </c>
      <c r="Q140" s="16"/>
      <c r="R140" s="17"/>
    </row>
    <row r="141" spans="1:27">
      <c r="A141" s="50" t="str">
        <f>IF(Tabelle1!C35=Tabelle2!H2,MATCH(Tabelle1!D35,Blauburger,0),IF(Tabelle1!C35=Tabelle2!I2,MATCH(Tabelle1!D35,Blauer_Frühburgunder,0),IF(Tabelle1!C35=Tabelle2!J2,MATCH(Tabelle1!D35,Blauer_Limberger,0),IF(Tabelle1!C35=Tabelle2!K2,MATCH(Tabelle1!D35,Blauer_Portugieser,0),IF(Tabelle1!C35=Tabelle2!L2,MATCH(Tabelle1!D35,Blauer_Silvaner,0),IF(Tabelle1!C35=Tabelle2!M2,MATCH(Tabelle1!D35,Blauer_Spätburgunder,0),IF(Tabelle1!C35=Tabelle2!N2,MATCH(Tabelle1!D35,Blauer_Trollinger,0),"Nicht gelistete Sorte/ Klon")))))))</f>
        <v>Nicht gelistete Sorte/ Klon</v>
      </c>
      <c r="B141" s="39" t="str">
        <f t="shared" si="19"/>
        <v>Nicht gelistete Sorte/ Klon</v>
      </c>
      <c r="C141" s="16"/>
      <c r="D141" s="159"/>
      <c r="E141" s="159"/>
      <c r="F141" s="160"/>
      <c r="G141" s="161"/>
      <c r="H141" s="16"/>
      <c r="I141" s="16"/>
      <c r="J141" s="50" t="str">
        <f>IF(Tabelle1!C36=Tabelle2!H2,MATCH(Tabelle1!D36,Blauburger,0),IF(Tabelle1!C36=Tabelle2!I2,MATCH(Tabelle1!D36,Blauer_Frühburgunder,0),IF(Tabelle1!C36=Tabelle2!J2,MATCH(Tabelle1!D36,Blauer_Limberger,0),IF(Tabelle1!C36=Tabelle2!K2,MATCH(Tabelle1!D36,Blauer_Portugieser,0),IF(Tabelle1!C36=Tabelle2!L2,MATCH(Tabelle1!D36,Blauer_Silvaner,0),IF(Tabelle1!C36=Tabelle2!M2,MATCH(Tabelle1!D36,Blauer_Spätburgunder,0),IF(Tabelle1!C36=Tabelle2!N2,MATCH(Tabelle1!D36,Blauer_Trollinger,0),"Nicht gelistete Sorte/ Klon")))))))</f>
        <v>Nicht gelistete Sorte/ Klon</v>
      </c>
      <c r="K141" s="39" t="str">
        <f t="shared" si="20"/>
        <v>Nicht gelistete Sorte/ Klon</v>
      </c>
      <c r="L141" s="16"/>
      <c r="M141" s="159"/>
      <c r="N141" s="159"/>
      <c r="O141" s="160"/>
      <c r="P141" s="161"/>
      <c r="Q141" s="16"/>
      <c r="R141" s="17"/>
    </row>
    <row r="142" spans="1:27">
      <c r="A142" s="51" t="str">
        <f>IF(Tabelle1!C35=Tabelle2!O2,MATCH(Tabelle1!D35,Blauer_Zweigelt,0),IF(Tabelle1!C35=Tabelle2!P2,MATCH(Tabelle1!D35,Bolero,0),IF(Tabelle1!C35=Tabelle2!Q2,MATCH(Tabelle1!D35,Bronner,0),IF(Tabelle1!C35=Tabelle2!R2,MATCH(Tabelle1!D35,Cabernet_Carbon,0),IF(Tabelle1!C35=Tabelle2!S2,MATCH(Tabelle1!D35,Cabernet_Carol,0),IF(Tabelle1!C35=Tabelle2!T2,MATCH(Tabelle1!D35,Cabernet_Cortis,0),IF(Tabelle1!C35=Tabelle2!U2,MATCH(Tabelle1!D35,Cabernet_Cubin,0),"Nicht gelistete Sorte/ Klon")))))))</f>
        <v>Nicht gelistete Sorte/ Klon</v>
      </c>
      <c r="B142" s="39" t="str">
        <f t="shared" si="19"/>
        <v>Nicht gelistete Sorte/ Klon</v>
      </c>
      <c r="C142" s="16"/>
      <c r="D142" s="159"/>
      <c r="E142" s="159"/>
      <c r="F142" s="160"/>
      <c r="G142" s="161"/>
      <c r="H142" s="16"/>
      <c r="I142" s="16"/>
      <c r="J142" s="51" t="str">
        <f>IF(Tabelle1!C36=Tabelle2!O2,MATCH(Tabelle1!D36,Blauer_Zweigelt,0),IF(Tabelle1!C36=Tabelle2!P2,MATCH(Tabelle1!D36,Bolero,0),IF(Tabelle1!C36=Tabelle2!Q2,MATCH(Tabelle1!D36,Bronner,0),IF(Tabelle1!C36=Tabelle2!R2,MATCH(Tabelle1!D36,Cabernet_Carbon,0),IF(Tabelle1!C36=Tabelle2!S2,MATCH(Tabelle1!D36,Cabernet_Carol,0),IF(Tabelle1!C36=Tabelle2!T2,MATCH(Tabelle1!D36,Cabernet_Cortis,0),IF(Tabelle1!C36=Tabelle2!U2,MATCH(Tabelle1!D36,Cabernet_Cubin,0),"Nicht gelistete Sorte/ Klon")))))))</f>
        <v>Nicht gelistete Sorte/ Klon</v>
      </c>
      <c r="K142" s="39" t="str">
        <f t="shared" si="20"/>
        <v>Nicht gelistete Sorte/ Klon</v>
      </c>
      <c r="L142" s="16"/>
      <c r="M142" s="159"/>
      <c r="N142" s="159"/>
      <c r="O142" s="160"/>
      <c r="P142" s="161"/>
      <c r="Q142" s="16"/>
      <c r="R142" s="17"/>
    </row>
    <row r="143" spans="1:27">
      <c r="A143" s="51" t="str">
        <f>IF(Tabelle1!C35=Tabelle2!V2,MATCH(Tabelle1!D35,Cabernet_Dorio,0),IF(Tabelle1!C35=Tabelle2!W2,MATCH(Tabelle1!D35,Cabernet_Dorsa,0),IF(Tabelle1!C35=Tabelle2!X2,MATCH(Tabelle1!D35,Cabernet_Franc,0),IF(Tabelle1!C35=Tabelle2!Y2,MATCH(Tabelle1!D35,Cabernet_Mitos,0),IF(Tabelle1!C35=Tabelle2!Z2,MATCH(Tabelle1!D35,Cabernet_Sauvignon,0),IF(Tabelle1!C35=Tabelle2!AA2,MATCH(Tabelle1!D35,Calandro,0),IF(Tabelle1!C35=Tabelle2!AB2,MATCH(Tabelle1!D35,Chardonnay,0),"Nicht gelistete Sorte/ Klon")))))))</f>
        <v>Nicht gelistete Sorte/ Klon</v>
      </c>
      <c r="B143" s="42" t="str">
        <f t="shared" si="19"/>
        <v>Nicht gelistete Sorte/ Klon</v>
      </c>
      <c r="C143" s="16"/>
      <c r="D143" s="159"/>
      <c r="E143" s="159"/>
      <c r="F143" s="160"/>
      <c r="G143" s="161"/>
      <c r="H143" s="16"/>
      <c r="I143" s="16"/>
      <c r="J143" s="51" t="str">
        <f>IF(Tabelle1!C36=Tabelle2!V2,MATCH(Tabelle1!D36,Cabernet_Dorio,0),IF(Tabelle1!C36=Tabelle2!W2,MATCH(Tabelle1!D36,Cabernet_Dorsa,0),IF(Tabelle1!C36=Tabelle2!X2,MATCH(Tabelle1!D36,Cabernet_Franc,0),IF(Tabelle1!C36=Tabelle2!Y2,MATCH(Tabelle1!D36,Cabernet_Mitos,0),IF(Tabelle1!C36=Tabelle2!Z2,MATCH(Tabelle1!D36,Cabernet_Sauvignon,0),IF(Tabelle1!C36=Tabelle2!AA2,MATCH(Tabelle1!D36,Calandro,0),IF(Tabelle1!C36=Tabelle2!AB2,MATCH(Tabelle1!D36,Chardonnay,0),"Nicht gelistete Sorte/ Klon")))))))</f>
        <v>Nicht gelistete Sorte/ Klon</v>
      </c>
      <c r="K143" s="42" t="str">
        <f t="shared" si="20"/>
        <v>Nicht gelistete Sorte/ Klon</v>
      </c>
      <c r="L143" s="16"/>
      <c r="M143" s="159"/>
      <c r="N143" s="159"/>
      <c r="O143" s="160"/>
      <c r="P143" s="161"/>
      <c r="Q143" s="16"/>
      <c r="R143" s="17"/>
    </row>
    <row r="144" spans="1:27">
      <c r="A144" s="51" t="str">
        <f>IF(Tabelle1!C35=Tabelle2!AC2,MATCH(Tabelle1!D35,Dakapo,0),IF(Tabelle1!C35=Tabelle2!AD2,MATCH(Tabelle1!D35,Deckrot,0),IF(Tabelle1!C35=Tabelle2!AE2,MATCH(Tabelle1!D35,Domina,0),IF(Tabelle1!C35=Tabelle2!AF2,MATCH(Tabelle1!D35,Dornfelder,0),IF(Tabelle1!C35=Tabelle2!AG2,MATCH(Tabelle1!D35,Dunkelfelder,0),IF(Tabelle1!C35=Tabelle2!AH2,MATCH(Tabelle1!D35,Ehrenbreitsteiner,0),IF(Tabelle1!C35=Tabelle2!AI2,MATCH(Tabelle1!D35,Ehrenfelser,0),"Nicht gelistete Sorte/ Klon")))))))</f>
        <v>Nicht gelistete Sorte/ Klon</v>
      </c>
      <c r="B144" s="39" t="str">
        <f t="shared" si="19"/>
        <v>Nicht gelistete Sorte/ Klon</v>
      </c>
      <c r="C144" s="16"/>
      <c r="D144" s="159"/>
      <c r="E144" s="159"/>
      <c r="F144" s="160"/>
      <c r="G144" s="161"/>
      <c r="H144" s="16"/>
      <c r="I144" s="16"/>
      <c r="J144" s="51" t="str">
        <f>IF(Tabelle1!C36=Tabelle2!AC2,MATCH(Tabelle1!D36,Dakapo,0),IF(Tabelle1!C36=Tabelle2!AD2,MATCH(Tabelle1!D36,Deckrot,0),IF(Tabelle1!C36=Tabelle2!AE2,MATCH(Tabelle1!D36,Domina,0),IF(Tabelle1!C36=Tabelle2!AF2,MATCH(Tabelle1!D36,Dornfelder,0),IF(Tabelle1!C36=Tabelle2!AG2,MATCH(Tabelle1!D36,Dunkelfelder,0),IF(Tabelle1!C36=Tabelle2!AH2,MATCH(Tabelle1!D36,Ehrenbreitsteiner,0),IF(Tabelle1!C36=Tabelle2!AI2,MATCH(Tabelle1!D36,Ehrenfelser,0),"Nicht gelistete Sorte/ Klon")))))))</f>
        <v>Nicht gelistete Sorte/ Klon</v>
      </c>
      <c r="K144" s="39" t="str">
        <f t="shared" si="20"/>
        <v>Nicht gelistete Sorte/ Klon</v>
      </c>
      <c r="L144" s="16"/>
      <c r="M144" s="159"/>
      <c r="N144" s="159"/>
      <c r="O144" s="160"/>
      <c r="P144" s="161"/>
      <c r="Q144" s="16"/>
      <c r="R144" s="17"/>
    </row>
    <row r="145" spans="1:18">
      <c r="A145" s="52" t="str">
        <f>IF(Tabelle1!C35=Tabelle2!AJ2,MATCH(Tabelle1!D35,Faberrebe,0),IF(Tabelle1!C35=Tabelle2!AK2,MATCH(Tabelle1!D35,Findling,0),IF(Tabelle1!C35=Tabelle2!AL2,MATCH(Tabelle1!D35,Freisamer,0),IF(Tabelle1!C35=Tabelle2!AM2,MATCH(Tabelle1!D35,Früher_roter_Malvasier,0),IF(Tabelle1!C35=Tabelle2!AN2,MATCH(Tabelle1!D35,Gelber_Muskateller,0),IF(Tabelle1!C35=Tabelle2!AO2,MATCH(Tabelle1!D35,Goldriesling,0),IF(Tabelle1!C35=Tabelle2!AP2,MATCH(Tabelle1!D35,Grüner_Silvaner,0),"Nicht gelistete Sorte/ Klon")))))))</f>
        <v>Nicht gelistete Sorte/ Klon</v>
      </c>
      <c r="B145" s="44" t="str">
        <f t="shared" si="19"/>
        <v>Nicht gelistete Sorte/ Klon</v>
      </c>
      <c r="C145" s="29"/>
      <c r="D145" s="159"/>
      <c r="E145" s="159"/>
      <c r="F145" s="160"/>
      <c r="G145" s="161"/>
      <c r="H145" s="16"/>
      <c r="I145" s="16"/>
      <c r="J145" s="52" t="str">
        <f>IF(Tabelle1!C36=Tabelle2!AJ2,MATCH(Tabelle1!D36,Faberrebe,0),IF(Tabelle1!C36=Tabelle2!AK2,MATCH(Tabelle1!D36,Findling,0),IF(Tabelle1!C36=Tabelle2!AL2,MATCH(Tabelle1!D36,Freisamer,0),IF(Tabelle1!C36=Tabelle2!AM2,MATCH(Tabelle1!D36,Früher_roter_Malvasier,0),IF(Tabelle1!C36=Tabelle2!AN2,MATCH(Tabelle1!D36,Gelber_Muskateller,0),IF(Tabelle1!C36=Tabelle2!AO2,MATCH(Tabelle1!D36,Goldriesling,0),IF(Tabelle1!C36=Tabelle2!AP2,MATCH(Tabelle1!D36,Grüner_Silvaner,0),"Nicht gelistete Sorte/ Klon")))))))</f>
        <v>Nicht gelistete Sorte/ Klon</v>
      </c>
      <c r="K145" s="44" t="str">
        <f t="shared" si="20"/>
        <v>Nicht gelistete Sorte/ Klon</v>
      </c>
      <c r="L145" s="29"/>
      <c r="M145" s="159"/>
      <c r="N145" s="159"/>
      <c r="O145" s="160"/>
      <c r="P145" s="161"/>
      <c r="Q145" s="16"/>
      <c r="R145" s="17"/>
    </row>
    <row r="146" spans="1:18">
      <c r="A146" s="53" t="str">
        <f>IF(Tabelle1!C35=Tabelle2!AQ2,MATCH(Tabelle1!D35,Hegel,0),IF(Tabelle1!C35=Tabelle2!AR2,MATCH(Tabelle1!D35,Helfensteiner,0),IF(Tabelle1!C35=Tabelle2!AS2,MATCH(Tabelle1!D35,Helios,0),IF(Tabelle1!C35=Tabelle2!AT2,MATCH(Tabelle1!D35,Heroldrebe,0),IF(Tabelle1!C35=Tabelle2!AU2,MATCH(Tabelle1!D35,Hibernal,0),IF(Tabelle1!C35=Tabelle2!AV2,MATCH(Tabelle1!D35,Hölder,0),IF(Tabelle1!C35=Tabelle2!AW2,MATCH(Tabelle1!D35,Huxelrebe,0),"Nicht gelistete Sorte/ Klon")))))))</f>
        <v>Nicht gelistete Sorte/ Klon</v>
      </c>
      <c r="B146" s="46" t="str">
        <f t="shared" si="19"/>
        <v>Nicht gelistete Sorte/ Klon</v>
      </c>
      <c r="C146" s="16"/>
      <c r="D146" s="158" t="str">
        <f>IF(B146="",MATCH(B146,B146:B151,0),IF(B147="",MATCH(B147,B146:B151,0),IF(B148="",MATCH(B148,B146:B151,0),IF(B149="",MATCH(B149,B146:B151,0),IF(B150="",MATCH(B150,B146:B151,0),IF(B151="",MATCH(B151,B146:B151,0),"Nicht gelistete Sorte/ Klon"))))))</f>
        <v>Nicht gelistete Sorte/ Klon</v>
      </c>
      <c r="E146" s="159" t="str">
        <f>IF(D146="Nicht gelistete Sorte/ Klon","Nicht gelistete Sorte/ Klon","")</f>
        <v>Nicht gelistete Sorte/ Klon</v>
      </c>
      <c r="F146" s="160" t="b">
        <f>IF(E146="","",ISERROR(E146))</f>
        <v>0</v>
      </c>
      <c r="G146" s="161" t="str">
        <f>IF(F146=FALSE,"Nicht gelistete Sorte/ Klon","")</f>
        <v>Nicht gelistete Sorte/ Klon</v>
      </c>
      <c r="H146" s="16"/>
      <c r="I146" s="16"/>
      <c r="J146" s="53" t="str">
        <f>IF(Tabelle1!C36=Tabelle2!AQ2,MATCH(Tabelle1!D36,Hegel,0),IF(Tabelle1!C36=Tabelle2!AR2,MATCH(Tabelle1!D36,Helfensteiner,0),IF(Tabelle1!C36=Tabelle2!AS2,MATCH(Tabelle1!D36,Helios,0),IF(Tabelle1!C36=Tabelle2!AT2,MATCH(Tabelle1!D36,Heroldrebe,0),IF(Tabelle1!C36=Tabelle2!AU2,MATCH(Tabelle1!D36,Hibernal,0),IF(Tabelle1!C36=Tabelle2!AV2,MATCH(Tabelle1!D36,Hölder,0),IF(Tabelle1!C36=Tabelle2!AW2,MATCH(Tabelle1!D36,Huxelrebe,0),"Nicht gelistete Sorte/ Klon")))))))</f>
        <v>Nicht gelistete Sorte/ Klon</v>
      </c>
      <c r="K146" s="46" t="str">
        <f t="shared" si="20"/>
        <v>Nicht gelistete Sorte/ Klon</v>
      </c>
      <c r="L146" s="16"/>
      <c r="M146" s="158" t="str">
        <f>IF(K146="",MATCH(K146,K146:K151,0),IF(K147="",MATCH(K147,K146:K151,0),IF(K148="",MATCH(K148,K146:K151,0),IF(K149="",MATCH(K149,K146:K151,0),IF(K150="",MATCH(K150,K146:K151,0),IF(K151="",MATCH(K151,K146:K151,0),"Nicht gelistete Sorte/ Klon"))))))</f>
        <v>Nicht gelistete Sorte/ Klon</v>
      </c>
      <c r="N146" s="159" t="str">
        <f>IF(M146="Nicht gelistete Sorte/ Klon","Nicht gelistete Sorte/ Klon","")</f>
        <v>Nicht gelistete Sorte/ Klon</v>
      </c>
      <c r="O146" s="160" t="b">
        <f>IF(N146="","",ISERROR(N146))</f>
        <v>0</v>
      </c>
      <c r="P146" s="161" t="str">
        <f>IF(O146=FALSE,"Nicht gelistete Sorte/ Klon","")</f>
        <v>Nicht gelistete Sorte/ Klon</v>
      </c>
      <c r="Q146" s="16"/>
      <c r="R146" s="17"/>
    </row>
    <row r="147" spans="1:18" ht="13.5" thickBot="1">
      <c r="A147" s="51" t="str">
        <f>IF(Tabelle1!C35=Tabelle2!AX2,MATCH(Tabelle1!D35,Johanniter,0),IF(Tabelle1!C35=Tabelle2!AY2,MATCH(Tabelle1!D35,Juwel,0),IF(Tabelle1!C35=Tabelle2!AZ2,MATCH(Tabelle1!D35,Kanzler,0),IF(Tabelle1!C35=Tabelle2!BA2,MATCH(Tabelle1!D35,Kerner,0),IF(Tabelle1!C35=Tabelle2!BB2,MATCH(Tabelle1!D35,Kernling,0),IF(Tabelle1!C35=Tabelle2!BC2,MATCH(Tabelle1!D35,Mariensteiner,0),IF(Tabelle1!C35=Tabelle2!BD2,MATCH(Tabelle1!D35,Merlot,0),"Nicht gelistete Sorte/ Klon")))))))</f>
        <v>Nicht gelistete Sorte/ Klon</v>
      </c>
      <c r="B147" s="39" t="str">
        <f t="shared" si="19"/>
        <v>Nicht gelistete Sorte/ Klon</v>
      </c>
      <c r="C147" s="16"/>
      <c r="D147" s="159"/>
      <c r="E147" s="159"/>
      <c r="F147" s="160"/>
      <c r="G147" s="161"/>
      <c r="H147" s="16"/>
      <c r="I147" s="16"/>
      <c r="J147" s="51" t="str">
        <f>IF(Tabelle1!C36=Tabelle2!AX2,MATCH(Tabelle1!D36,Johanniter,0),IF(Tabelle1!C36=Tabelle2!AY2,MATCH(Tabelle1!D36,Juwel,0),IF(Tabelle1!C36=Tabelle2!AZ2,MATCH(Tabelle1!D36,Kanzler,0),IF(Tabelle1!C36=Tabelle2!BA2,MATCH(Tabelle1!D36,Kerner,0),IF(Tabelle1!C36=Tabelle2!BB2,MATCH(Tabelle1!D36,Kernling,0),IF(Tabelle1!C36=Tabelle2!BC2,MATCH(Tabelle1!D36,Mariensteiner,0),IF(Tabelle1!C36=Tabelle2!BD2,MATCH(Tabelle1!D36,Merlot,0),"Nicht gelistete Sorte/ Klon")))))))</f>
        <v>Nicht gelistete Sorte/ Klon</v>
      </c>
      <c r="K147" s="39" t="str">
        <f t="shared" si="20"/>
        <v>Nicht gelistete Sorte/ Klon</v>
      </c>
      <c r="L147" s="16"/>
      <c r="M147" s="159"/>
      <c r="N147" s="159"/>
      <c r="O147" s="160"/>
      <c r="P147" s="161"/>
      <c r="Q147" s="16"/>
      <c r="R147" s="17"/>
    </row>
    <row r="148" spans="1:18" ht="13.5" thickBot="1">
      <c r="A148" s="51" t="str">
        <f>IF(Tabelle1!C35=Tabelle2!BE2,MATCH(Tabelle1!D35,Merzling,0),IF(Tabelle1!C35=Tabelle2!BF2,MATCH(Tabelle1!D35,Monarch,0),IF(Tabelle1!C35=Tabelle2!BG2,MATCH(Tabelle1!D35,Morio_Muskat,0),IF(Tabelle1!C35=Tabelle2!BH2,MATCH(Tabelle1!D35,Muskat_Ottonel,0),IF(Tabelle1!C35=Tabelle2!BI2,MATCH(Tabelle1!D35,Muskat_Trollinger,0),IF(Tabelle1!C35=Tabelle2!BJ2,MATCH(Tabelle1!D35,Müller_Thurgau,0),IF(Tabelle1!C35=Tabelle2!BK2,MATCH(Tabelle1!D35,Müllerrebe,0),"Nicht gelistete Sorte/ Klon")))))))</f>
        <v>Nicht gelistete Sorte/ Klon</v>
      </c>
      <c r="B148" s="39" t="str">
        <f t="shared" si="19"/>
        <v>Nicht gelistete Sorte/ Klon</v>
      </c>
      <c r="C148" s="16"/>
      <c r="D148" s="159"/>
      <c r="E148" s="159"/>
      <c r="F148" s="160"/>
      <c r="G148" s="161"/>
      <c r="H148" s="16"/>
      <c r="I148" s="47" t="str">
        <f>IF(G140="","",IF(G146="","",IF(G152="","","SNV")))</f>
        <v>SNV</v>
      </c>
      <c r="J148" s="51" t="str">
        <f>IF(Tabelle1!C36=Tabelle2!BE2,MATCH(Tabelle1!D36,Merzling,0),IF(Tabelle1!C36=Tabelle2!BF2,MATCH(Tabelle1!D36,Monarch,0),IF(Tabelle1!C36=Tabelle2!BG2,MATCH(Tabelle1!D36,Morio_Muskat,0),IF(Tabelle1!C36=Tabelle2!BH2,MATCH(Tabelle1!D36,Muskat_Ottonel,0),IF(Tabelle1!C36=Tabelle2!BI2,MATCH(Tabelle1!D36,Muskat_Trollinger,0),IF(Tabelle1!C36=Tabelle2!BJ2,MATCH(Tabelle1!D36,Müller_Thurgau,0),IF(Tabelle1!C36=Tabelle2!BK2,MATCH(Tabelle1!D36,Müllerrebe,0),"Nicht gelistete Sorte/ Klon")))))))</f>
        <v>Nicht gelistete Sorte/ Klon</v>
      </c>
      <c r="K148" s="39" t="str">
        <f t="shared" si="20"/>
        <v>Nicht gelistete Sorte/ Klon</v>
      </c>
      <c r="L148" s="16"/>
      <c r="M148" s="159"/>
      <c r="N148" s="159"/>
      <c r="O148" s="160"/>
      <c r="P148" s="161"/>
      <c r="Q148" s="16"/>
      <c r="R148" s="24" t="str">
        <f>IF(P140="","",IF(P146="","",IF(P152="","","SNV")))</f>
        <v>SNV</v>
      </c>
    </row>
    <row r="149" spans="1:18">
      <c r="A149" s="51" t="str">
        <f>IF(Tabelle1!C35=Tabelle2!BL2,MATCH(Tabelle1!D35,Neronet,0),IF(Tabelle1!C35=Tabelle2!BM2,MATCH(Tabelle1!D35,Nobling,0),IF(Tabelle1!C35=Tabelle2!BN2,MATCH(Tabelle1!D35,Optima,0),IF(Tabelle1!C35=Tabelle2!BO2,MATCH(Tabelle1!D35,Orion,0),IF(Tabelle1!C35=Tabelle2!BP2,MATCH(Tabelle1!D35,Ortega,0),IF(Tabelle1!C35=Tabelle2!BQ2,MATCH(Tabelle1!D35,Osteiner,0),IF(Tabelle1!C35=Tabelle2!BR2,MATCH(Tabelle1!D35,Palas,0),"Nicht gelistete Sorte/ Klon")))))))</f>
        <v>Nicht gelistete Sorte/ Klon</v>
      </c>
      <c r="B149" s="39" t="str">
        <f t="shared" si="19"/>
        <v>Nicht gelistete Sorte/ Klon</v>
      </c>
      <c r="C149" s="16"/>
      <c r="D149" s="159"/>
      <c r="E149" s="159"/>
      <c r="F149" s="160"/>
      <c r="G149" s="161"/>
      <c r="H149" s="16"/>
      <c r="I149" s="16"/>
      <c r="J149" s="51" t="str">
        <f>IF(Tabelle1!C36=Tabelle2!BL2,MATCH(Tabelle1!D36,Neronet,0),IF(Tabelle1!C36=Tabelle2!BM2,MATCH(Tabelle1!D36,Nobling,0),IF(Tabelle1!C36=Tabelle2!BN2,MATCH(Tabelle1!D36,Optima,0),IF(Tabelle1!C36=Tabelle2!BO2,MATCH(Tabelle1!D36,Orion,0),IF(Tabelle1!C36=Tabelle2!BP2,MATCH(Tabelle1!D36,Ortega,0),IF(Tabelle1!C36=Tabelle2!BQ2,MATCH(Tabelle1!D36,Osteiner,0),IF(Tabelle1!C36=Tabelle2!BR2,MATCH(Tabelle1!D36,Palas,0),"Nicht gelistete Sorte/ Klon")))))))</f>
        <v>Nicht gelistete Sorte/ Klon</v>
      </c>
      <c r="K149" s="39" t="str">
        <f t="shared" si="20"/>
        <v>Nicht gelistete Sorte/ Klon</v>
      </c>
      <c r="L149" s="16"/>
      <c r="M149" s="159"/>
      <c r="N149" s="159"/>
      <c r="O149" s="160"/>
      <c r="P149" s="161"/>
      <c r="Q149" s="16"/>
      <c r="R149" s="17"/>
    </row>
    <row r="150" spans="1:18">
      <c r="A150" s="51" t="str">
        <f>IF(Tabelle1!C35=Tabelle2!BS2,MATCH(Tabelle1!D35,Perle,0),IF(Tabelle1!C35=Tabelle2!BT2,MATCH(Tabelle1!D35,Phoenix,0),IF(Tabelle1!C35=Tabelle2!BU2,MATCH(Tabelle1!D35,Piroso,0),IF(Tabelle1!C35=Tabelle2!BV2,MATCH(Tabelle1!D35,Prinzipal,0),IF(Tabelle1!C35=Tabelle2!BW2,MATCH(Tabelle1!D35,Prior,0),IF(Tabelle1!C35=Tabelle2!BX2,MATCH(Tabelle1!D35,Reberger,0),IF(Tabelle1!C35=Tabelle2!BY2,MATCH(Tabelle1!D35,Regent,0),"Nicht gelistete Sorte/ Klon")))))))</f>
        <v>Nicht gelistete Sorte/ Klon</v>
      </c>
      <c r="B150" s="39" t="str">
        <f t="shared" si="19"/>
        <v>Nicht gelistete Sorte/ Klon</v>
      </c>
      <c r="C150" s="16"/>
      <c r="D150" s="159"/>
      <c r="E150" s="159"/>
      <c r="F150" s="160"/>
      <c r="G150" s="161"/>
      <c r="H150" s="16"/>
      <c r="I150" s="16"/>
      <c r="J150" s="51" t="str">
        <f>IF(Tabelle1!C36=Tabelle2!BS2,MATCH(Tabelle1!D36,Perle,0),IF(Tabelle1!C36=Tabelle2!BT2,MATCH(Tabelle1!D36,Phoenix,0),IF(Tabelle1!C36=Tabelle2!BU2,MATCH(Tabelle1!D36,Piroso,0),IF(Tabelle1!C36=Tabelle2!BV2,MATCH(Tabelle1!D36,Prinzipal,0),IF(Tabelle1!C36=Tabelle2!BW2,MATCH(Tabelle1!D36,Prior,0),IF(Tabelle1!C36=Tabelle2!BX2,MATCH(Tabelle1!D36,Reberger,0),IF(Tabelle1!C36=Tabelle2!BY2,MATCH(Tabelle1!D36,Regent,0),"Nicht gelistete Sorte/ Klon")))))))</f>
        <v>Nicht gelistete Sorte/ Klon</v>
      </c>
      <c r="K150" s="39" t="str">
        <f t="shared" si="20"/>
        <v>Nicht gelistete Sorte/ Klon</v>
      </c>
      <c r="L150" s="16"/>
      <c r="M150" s="159"/>
      <c r="N150" s="159"/>
      <c r="O150" s="160"/>
      <c r="P150" s="161"/>
      <c r="Q150" s="16"/>
      <c r="R150" s="17"/>
    </row>
    <row r="151" spans="1:18">
      <c r="A151" s="54" t="str">
        <f>IF(Tabelle1!C35=Tabelle2!BZ2,MATCH(Tabelle1!D35,Regner,0),IF(Tabelle1!C35=Tabelle2!CA2,MATCH(Tabelle1!D35,Reichensteiner,0),IF(Tabelle1!C35=Tabelle2!CB2,MATCH(Tabelle1!D35,Rieslaner,0),IF(Tabelle1!C35=Tabelle2!CC2,MATCH(Tabelle1!D35,Rondo,0),IF(Tabelle1!C35=Tabelle2!CD2,MATCH(Tabelle1!D35,Rotberger,0),IF(Tabelle1!C35=Tabelle2!CE2,MATCH(Tabelle1!D35,Roter_Elbling,0),IF(Tabelle1!C35=Tabelle2!CF2,MATCH(Tabelle1!D35,Roter_Gutedel,0),"Nicht gelistete Sorte/ Klon")))))))</f>
        <v>Nicht gelistete Sorte/ Klon</v>
      </c>
      <c r="B151" s="44" t="str">
        <f t="shared" si="19"/>
        <v>Nicht gelistete Sorte/ Klon</v>
      </c>
      <c r="C151" s="29"/>
      <c r="D151" s="159"/>
      <c r="E151" s="159"/>
      <c r="F151" s="160"/>
      <c r="G151" s="161"/>
      <c r="H151" s="16"/>
      <c r="I151" s="16"/>
      <c r="J151" s="54" t="str">
        <f>IF(Tabelle1!C36=Tabelle2!BZ2,MATCH(Tabelle1!D36,Regner,0),IF(Tabelle1!C36=Tabelle2!CA2,MATCH(Tabelle1!D36,Reichensteiner,0),IF(Tabelle1!C36=Tabelle2!CB2,MATCH(Tabelle1!D36,Rieslaner,0),IF(Tabelle1!C36=Tabelle2!CC2,MATCH(Tabelle1!D36,Rondo,0),IF(Tabelle1!C36=Tabelle2!CD2,MATCH(Tabelle1!D36,Rotberger,0),IF(Tabelle1!C36=Tabelle2!CE2,MATCH(Tabelle1!D36,Roter_Elbling,0),IF(Tabelle1!C36=Tabelle2!CF2,MATCH(Tabelle1!D36,Roter_Gutedel,0),"Nicht gelistete Sorte/ Klon")))))))</f>
        <v>Nicht gelistete Sorte/ Klon</v>
      </c>
      <c r="K151" s="44" t="str">
        <f t="shared" si="20"/>
        <v>Nicht gelistete Sorte/ Klon</v>
      </c>
      <c r="L151" s="29"/>
      <c r="M151" s="159"/>
      <c r="N151" s="159"/>
      <c r="O151" s="160"/>
      <c r="P151" s="161"/>
      <c r="Q151" s="16"/>
      <c r="R151" s="17"/>
    </row>
    <row r="152" spans="1:18">
      <c r="A152" s="53" t="str">
        <f>IF(Tabelle1!C35=Tabelle2!CG2,MATCH(Tabelle1!D35,Roter_Muskateller,0),IF(Tabelle1!C35=Tabelle2!CH2,MATCH(Tabelle1!D35,Roter_Traminer,0),IF(Tabelle1!C35=Tabelle2!CI2,MATCH(Tabelle1!D35,Rubinet,0),IF(Tabelle1!C35=Tabelle2!CJ2,MATCH(Tabelle1!D35,Ruländer,0),IF(Tabelle1!C35=Tabelle2!CK2,MATCH(Tabelle1!D35,Saphira,0),IF(Tabelle1!C35=Tabelle2!CL2,MATCH(Tabelle1!D35,Scheurebe,0),IF(Tabelle1!C35=Tabelle2!CM2,MATCH(Tabelle1!D35,Schönburger,0),"Nicht gelistete Sorte/ Klon")))))))</f>
        <v>Nicht gelistete Sorte/ Klon</v>
      </c>
      <c r="B152" s="46" t="str">
        <f t="shared" si="19"/>
        <v>Nicht gelistete Sorte/ Klon</v>
      </c>
      <c r="C152" s="16"/>
      <c r="D152" s="158" t="str">
        <f>IF(B152="",MATCH(B152,B152:B157,0),IF(B153="",MATCH(B153,B152:B157,0),IF(B154="",MATCH(B154,B152:B157,0),IF(B155="",MATCH(B155,B152:B157,0),IF(B156="",MATCH(B156,B152:B157,0),IF(B157="",MATCH(B157,B152:B157,0),"Nicht gelistete Sorte/ Klon"))))))</f>
        <v>Nicht gelistete Sorte/ Klon</v>
      </c>
      <c r="E152" s="159" t="str">
        <f>IF(D152="Nicht gelistete Sorte/ Klon","Nicht gelistete Sorte/ Klon","")</f>
        <v>Nicht gelistete Sorte/ Klon</v>
      </c>
      <c r="F152" s="160" t="b">
        <f>IF(E152="","",ISERROR(E152))</f>
        <v>0</v>
      </c>
      <c r="G152" s="161" t="str">
        <f>IF(F152=FALSE,"Nicht gelistete Sorte/ Klon","")</f>
        <v>Nicht gelistete Sorte/ Klon</v>
      </c>
      <c r="H152" s="16"/>
      <c r="I152" s="16"/>
      <c r="J152" s="53" t="str">
        <f>IF(Tabelle1!C36=Tabelle2!CG2,MATCH(Tabelle1!D36,Roter_Muskateller,0),IF(Tabelle1!C36=Tabelle2!CH2,MATCH(Tabelle1!D36,Roter_Traminer,0),IF(Tabelle1!C36=Tabelle2!CI2,MATCH(Tabelle1!D36,Rubinet,0),IF(Tabelle1!C36=Tabelle2!CJ2,MATCH(Tabelle1!D36,Ruländer,0),IF(Tabelle1!C36=Tabelle2!CK2,MATCH(Tabelle1!D36,Saphira,0),IF(Tabelle1!C36=Tabelle2!CL2,MATCH(Tabelle1!D36,Scheurebe,0),IF(Tabelle1!C36=Tabelle2!CM2,MATCH(Tabelle1!D36,Schönburger,0),"Nicht gelistete Sorte/ Klon")))))))</f>
        <v>Nicht gelistete Sorte/ Klon</v>
      </c>
      <c r="K152" s="46" t="str">
        <f t="shared" si="20"/>
        <v>Nicht gelistete Sorte/ Klon</v>
      </c>
      <c r="L152" s="16"/>
      <c r="M152" s="158" t="str">
        <f>IF(K152="",MATCH(K152,K152:K157,0),IF(K153="",MATCH(K153,K152:K157,0),IF(K154="",MATCH(K154,K152:K157,0),IF(K155="",MATCH(K155,K152:K157,0),IF(K156="",MATCH(K156,K152:K157,0),IF(K157="",MATCH(K157,K152:K157,0),"Nicht gelistete Sorte/ Klon"))))))</f>
        <v>Nicht gelistete Sorte/ Klon</v>
      </c>
      <c r="N152" s="159" t="str">
        <f>IF(M152="Nicht gelistete Sorte/ Klon","Nicht gelistete Sorte/ Klon","")</f>
        <v>Nicht gelistete Sorte/ Klon</v>
      </c>
      <c r="O152" s="160" t="b">
        <f>IF(N152="","",ISERROR(N152))</f>
        <v>0</v>
      </c>
      <c r="P152" s="161" t="str">
        <f>IF(O152=FALSE,"Nicht gelistete Sorte/ Klon","")</f>
        <v>Nicht gelistete Sorte/ Klon</v>
      </c>
      <c r="Q152" s="16"/>
      <c r="R152" s="17"/>
    </row>
    <row r="153" spans="1:18">
      <c r="A153" s="51" t="str">
        <f>IF(Tabelle1!C35=Tabelle2!CN2,MATCH(Tabelle1!D35,Siegerrebe,0),IF(Tabelle1!C35=Tabelle2!CO2,MATCH(Tabelle1!D35,Silcher,0),IF(Tabelle1!C35=Tabelle2!CP2,MATCH(Tabelle1!D35,Sirius,0),IF(Tabelle1!C35=Tabelle2!CQ2,MATCH(Tabelle1!D35,Solaris,0),IF(Tabelle1!C35=Tabelle2!CR2,MATCH(Tabelle1!D35,St._Laurent,0),IF(Tabelle1!C35=Tabelle2!CS2,MATCH(Tabelle1!D35,Staufer,0),IF(Tabelle1!C35=Tabelle2!CT2,MATCH(Tabelle1!D35,Tauberschwarz,0),"Nicht gelistete Sorte/ Klon")))))))</f>
        <v>Nicht gelistete Sorte/ Klon</v>
      </c>
      <c r="B153" s="39" t="str">
        <f t="shared" si="19"/>
        <v>Nicht gelistete Sorte/ Klon</v>
      </c>
      <c r="C153" s="16"/>
      <c r="D153" s="159"/>
      <c r="E153" s="159"/>
      <c r="F153" s="160"/>
      <c r="G153" s="161"/>
      <c r="H153" s="16"/>
      <c r="I153" s="16"/>
      <c r="J153" s="51" t="str">
        <f>IF(Tabelle1!C36=Tabelle2!CN2,MATCH(Tabelle1!D36,Siegerrebe,0),IF(Tabelle1!C36=Tabelle2!CO2,MATCH(Tabelle1!D36,Silcher,0),IF(Tabelle1!C36=Tabelle2!CP2,MATCH(Tabelle1!D36,Sirius,0),IF(Tabelle1!C36=Tabelle2!CQ2,MATCH(Tabelle1!D36,Solaris,0),IF(Tabelle1!C36=Tabelle2!CR2,MATCH(Tabelle1!D36,St._Laurent,0),IF(Tabelle1!C36=Tabelle2!CS2,MATCH(Tabelle1!D36,Staufer,0),IF(Tabelle1!C36=Tabelle2!CT2,MATCH(Tabelle1!D36,Tauberschwarz,0),"Nicht gelistete Sorte/ Klon")))))))</f>
        <v>Nicht gelistete Sorte/ Klon</v>
      </c>
      <c r="K153" s="39" t="str">
        <f t="shared" si="20"/>
        <v>Nicht gelistete Sorte/ Klon</v>
      </c>
      <c r="L153" s="16"/>
      <c r="M153" s="159"/>
      <c r="N153" s="159"/>
      <c r="O153" s="160"/>
      <c r="P153" s="161"/>
      <c r="Q153" s="16"/>
      <c r="R153" s="17"/>
    </row>
    <row r="154" spans="1:18">
      <c r="A154" s="51" t="str">
        <f>IF(Tabelle1!C35=Tabelle2!CU2,MATCH(Tabelle1!D35,Villaris,0),IF(Tabelle1!C35=Tabelle2!CV2,MATCH(Tabelle1!D35,Weißer_Burgunder,0),IF(Tabelle1!C35=Tabelle2!CW2,MATCH(Tabelle1!D35,Weißer_Elbling,0),IF(Tabelle1!C35=Tabelle2!CX2,MATCH(Tabelle1!D35,Weißer_Gutedel,0),IF(Tabelle1!C35=Tabelle2!CY2,MATCH(Tabelle1!D35,Weißer_Riesling,0),IF(Tabelle1!C35=Tabelle2!CZ2,MATCH(Tabelle1!D35,Wildmuskat,0),IF(Tabelle1!C35=Tabelle2!DA2,MATCH(Tabelle1!D35,Würzer,0),"Nicht gelistete Sorte/ Klon")))))))</f>
        <v>Nicht gelistete Sorte/ Klon</v>
      </c>
      <c r="B154" s="39" t="str">
        <f t="shared" si="19"/>
        <v>Nicht gelistete Sorte/ Klon</v>
      </c>
      <c r="C154" s="16"/>
      <c r="D154" s="159"/>
      <c r="E154" s="159"/>
      <c r="F154" s="160"/>
      <c r="G154" s="161"/>
      <c r="H154" s="16"/>
      <c r="I154" s="16"/>
      <c r="J154" s="51" t="str">
        <f>IF(Tabelle1!C36=Tabelle2!CU2,MATCH(Tabelle1!D36,Villaris,0),IF(Tabelle1!C36=Tabelle2!CV2,MATCH(Tabelle1!D36,Weißer_Burgunder,0),IF(Tabelle1!C36=Tabelle2!CW2,MATCH(Tabelle1!D36,Weißer_Elbling,0),IF(Tabelle1!C36=Tabelle2!CX2,MATCH(Tabelle1!D36,Weißer_Gutedel,0),IF(Tabelle1!C36=Tabelle2!CY2,MATCH(Tabelle1!D36,Weißer_Riesling,0),IF(Tabelle1!C36=Tabelle2!CZ2,MATCH(Tabelle1!D36,Wildmuskat,0),IF(Tabelle1!C36=Tabelle2!DA2,MATCH(Tabelle1!D36,Würzer,0),"Nicht gelistete Sorte/ Klon")))))))</f>
        <v>Nicht gelistete Sorte/ Klon</v>
      </c>
      <c r="K154" s="39" t="str">
        <f t="shared" si="20"/>
        <v>Nicht gelistete Sorte/ Klon</v>
      </c>
      <c r="L154" s="16"/>
      <c r="M154" s="159"/>
      <c r="N154" s="159"/>
      <c r="O154" s="160"/>
      <c r="P154" s="161"/>
      <c r="Q154" s="16"/>
      <c r="R154" s="17"/>
    </row>
    <row r="155" spans="1:18">
      <c r="A155" s="51" t="str">
        <f>IF(Tabelle1!C35=Tabelle2!DB2,MATCH(Tabelle1!D35,_5C,0),IF(Tabelle1!C35=Tabelle2!DC2,MATCH(Tabelle1!D35,_125AA,0),IF(Tabelle1!C35=Tabelle2!DD2,MATCH(Tabelle1!D35,_5BB,0),IF(Tabelle1!C35=Tabelle2!DE2,MATCH(Tabelle1!D35,_Binova,0),IF(Tabelle1!C35=Tabelle2!DF2,MATCH(Tabelle1!D35,_Börner,0),IF(Tabelle1!C35=Tabelle2!DG2,MATCH(Tabelle1!D35,_Cina,0),IF(Tabelle1!C35=Tabelle2!DH2,MATCH(Tabelle1!D35,_Rici,0),"Nicht gelistete Sorte/ Klon")))))))</f>
        <v>Nicht gelistete Sorte/ Klon</v>
      </c>
      <c r="B155" s="39" t="str">
        <f t="shared" si="19"/>
        <v>Nicht gelistete Sorte/ Klon</v>
      </c>
      <c r="C155" s="16"/>
      <c r="D155" s="159"/>
      <c r="E155" s="159"/>
      <c r="F155" s="160"/>
      <c r="G155" s="161"/>
      <c r="H155" s="16"/>
      <c r="I155" s="16"/>
      <c r="J155" s="51" t="str">
        <f>IF(Tabelle1!C36=Tabelle2!DB2,MATCH(Tabelle1!D36,_5C,0),IF(Tabelle1!C36=Tabelle2!DC2,MATCH(Tabelle1!D36,_125AA,0),IF(Tabelle1!C36=Tabelle2!DD2,MATCH(Tabelle1!D36,_5BB,0),IF(Tabelle1!C36=Tabelle2!DE2,MATCH(Tabelle1!D36,_Binova,0),IF(Tabelle1!C36=Tabelle2!DF2,MATCH(Tabelle1!D36,_Börner,0),IF(Tabelle1!C36=Tabelle2!DG2,MATCH(Tabelle1!D36,_Cina,0),IF(Tabelle1!C36=Tabelle2!DH2,MATCH(Tabelle1!D36,_Rici,0),"Nicht gelistete Sorte/ Klon")))))))</f>
        <v>Nicht gelistete Sorte/ Klon</v>
      </c>
      <c r="K155" s="39" t="str">
        <f t="shared" si="20"/>
        <v>Nicht gelistete Sorte/ Klon</v>
      </c>
      <c r="L155" s="16"/>
      <c r="M155" s="159"/>
      <c r="N155" s="159"/>
      <c r="O155" s="160"/>
      <c r="P155" s="161"/>
      <c r="Q155" s="16"/>
      <c r="R155" s="17"/>
    </row>
    <row r="156" spans="1:18">
      <c r="A156" s="51" t="str">
        <f>IF(Tabelle1!C35=Tabelle2!DI2,MATCH(Tabelle1!D35,_3309,0),IF(Tabelle1!C35=Tabelle2!DJ2,MATCH(Tabelle1!D35,_SO4,0),IF(Tabelle1!C35=Tabelle2!DK2,MATCH(Tabelle1!D35,_Sori,0),IF(Tabelle1!C35=Tabelle2!DL2,MATCH(Tabelle1!D35,_8B,0),IF(Tabelle1!C35=Tabelle2!DM2,MATCH(Tabelle1!D35,_101_14_Millardet_et_de_Grasset,0),IF(Tabelle1!C35=Tabelle2!DN2,MATCH(Tabelle1!D35,_110_Richter,0),IF(Tabelle1!C35=Tabelle2!DO2,MATCH(Tabelle1!D35,_161_49_Couderc,0),"Nicht gelistete Sorte/ Klon")))))))</f>
        <v>Nicht gelistete Sorte/ Klon</v>
      </c>
      <c r="B156" s="39" t="str">
        <f t="shared" si="19"/>
        <v>Nicht gelistete Sorte/ Klon</v>
      </c>
      <c r="C156" s="16"/>
      <c r="D156" s="159"/>
      <c r="E156" s="159"/>
      <c r="F156" s="160"/>
      <c r="G156" s="161"/>
      <c r="H156" s="16"/>
      <c r="I156" s="16"/>
      <c r="J156" s="51" t="str">
        <f>IF(Tabelle1!C36=Tabelle2!DI2,MATCH(Tabelle1!D36,_3309,0),IF(Tabelle1!C36=Tabelle2!DJ2,MATCH(Tabelle1!D36,_SO4,0),IF(Tabelle1!C36=Tabelle2!DK2,MATCH(Tabelle1!D36,_Sori,0),IF(Tabelle1!C36=Tabelle2!DL2,MATCH(Tabelle1!D36,_8B,0),IF(Tabelle1!C36=Tabelle2!DM2,MATCH(Tabelle1!D36,_101_14_Millardet_et_de_Grasset,0),IF(Tabelle1!C36=Tabelle2!DN2,MATCH(Tabelle1!D36,_110_Richter,0),IF(Tabelle1!C36=Tabelle2!DO2,MATCH(Tabelle1!D36,_161_49_Couderc,0),"Nicht gelistete Sorte/ Klon")))))))</f>
        <v>Nicht gelistete Sorte/ Klon</v>
      </c>
      <c r="K156" s="39" t="str">
        <f t="shared" si="20"/>
        <v>Nicht gelistete Sorte/ Klon</v>
      </c>
      <c r="L156" s="16"/>
      <c r="M156" s="159"/>
      <c r="N156" s="159"/>
      <c r="O156" s="160"/>
      <c r="P156" s="161"/>
      <c r="Q156" s="16"/>
      <c r="R156" s="17"/>
    </row>
    <row r="157" spans="1:18">
      <c r="A157" s="52" t="str">
        <f>IF(Tabelle1!C35=Tabelle2!DP2,MATCH(Tabelle1!D35,_420_A_Millardet_et_de_Grasset,0),IF(Tabelle1!C35=Tabelle2!DQ2,MATCH(Tabelle1!D35,_1103_Paulsen,0),"Nicht gelistete Sorte/ Klon"))</f>
        <v>Nicht gelistete Sorte/ Klon</v>
      </c>
      <c r="B157" s="44" t="str">
        <f t="shared" si="19"/>
        <v>Nicht gelistete Sorte/ Klon</v>
      </c>
      <c r="C157" s="29"/>
      <c r="D157" s="159"/>
      <c r="E157" s="159"/>
      <c r="F157" s="160"/>
      <c r="G157" s="161"/>
      <c r="H157" s="16"/>
      <c r="I157" s="16"/>
      <c r="J157" s="52" t="str">
        <f>IF(Tabelle1!C36=Tabelle2!DP2,MATCH(Tabelle1!D36,_420_A_Millardet_et_de_Grasset,0),IF(Tabelle1!C36=Tabelle2!DQ2,MATCH(Tabelle1!D36,_1103_Paulsen,0),"Nicht gelistete Sorte/ Klon"))</f>
        <v>Nicht gelistete Sorte/ Klon</v>
      </c>
      <c r="K157" s="44" t="str">
        <f t="shared" si="20"/>
        <v>Nicht gelistete Sorte/ Klon</v>
      </c>
      <c r="L157" s="29"/>
      <c r="M157" s="159"/>
      <c r="N157" s="159"/>
      <c r="O157" s="160"/>
      <c r="P157" s="161"/>
      <c r="Q157" s="16"/>
      <c r="R157" s="17"/>
    </row>
    <row r="158" spans="1:18" ht="13.5" thickBot="1">
      <c r="A158" s="21"/>
      <c r="B158" s="16"/>
      <c r="C158" s="16"/>
      <c r="D158" s="16"/>
      <c r="E158" s="16"/>
      <c r="H158" s="16"/>
      <c r="I158" s="16"/>
      <c r="J158" s="21"/>
      <c r="K158" s="16"/>
      <c r="L158" s="16"/>
      <c r="M158" s="16"/>
      <c r="N158" s="16"/>
      <c r="O158" s="31"/>
      <c r="P158" s="31"/>
      <c r="Q158" s="16"/>
      <c r="R158" s="17"/>
    </row>
    <row r="159" spans="1:18">
      <c r="A159" s="53" t="str">
        <f>IF(Tabelle1!H35=Tabelle2!DB2,MATCH(Tabelle1!I35,_5C,0),IF(Tabelle1!H35=Tabelle2!DC2,MATCH(Tabelle1!I35,_125AA,0),IF(Tabelle1!H35=Tabelle2!DD2,MATCH(Tabelle1!I35,_5BB,0),IF(Tabelle1!H35=Tabelle2!DE2,MATCH(Tabelle1!I35,_Binova,0),IF(Tabelle1!H35=Tabelle2!DF2,MATCH(Tabelle1!I35,_Börner,0),IF(Tabelle1!H35=Tabelle2!DG2,MATCH(Tabelle1!I35,_Cina,0),IF(Tabelle1!H35=Tabelle2!DH2,MATCH(Tabelle1!I35,_Rici,0),"Nicht gelistete Sorte/ Klon")))))))</f>
        <v>Nicht gelistete Sorte/ Klon</v>
      </c>
      <c r="B159" s="27" t="str">
        <f>IF(A159="Nicht gelistete Sorte/ Klon","Nicht gelistete Sorte/ Klon","")</f>
        <v>Nicht gelistete Sorte/ Klon</v>
      </c>
      <c r="C159" s="27"/>
      <c r="D159" s="167" t="str">
        <f>IF(B159="",MATCH(B159,B159:B161,0),IF(B160="",MATCH(B160,B159:B161,0),IF(B161="",MATCH(B161,B159:B161,0),"Nicht gelistete Sorte/ Klon")))</f>
        <v>Nicht gelistete Sorte/ Klon</v>
      </c>
      <c r="E159" s="167" t="str">
        <f>IF(D159="Nicht gelistete Sorte/ Klon","Nicht gelistete Sorte/ Klon","")</f>
        <v>Nicht gelistete Sorte/ Klon</v>
      </c>
      <c r="F159" s="153" t="b">
        <f>IF(E159="","",ISERROR(E159))</f>
        <v>0</v>
      </c>
      <c r="G159" s="155" t="str">
        <f>IF(F159=FALSE,"SNV","")</f>
        <v>SNV</v>
      </c>
      <c r="H159" s="16"/>
      <c r="I159" s="16"/>
      <c r="J159" s="53" t="str">
        <f>IF(Tabelle1!H36=Tabelle2!DB2,MATCH(Tabelle1!I36,_5C,0),IF(Tabelle1!H36=Tabelle2!DC2,MATCH(Tabelle1!I36,_125AA,0),IF(Tabelle1!H36=Tabelle2!DD2,MATCH(Tabelle1!I36,_5BB,0),IF(Tabelle1!H36=Tabelle2!DE2,MATCH(Tabelle1!I36,_Binova,0),IF(Tabelle1!H36=Tabelle2!DF2,MATCH(Tabelle1!I36,_Börner,0),IF(Tabelle1!H36=Tabelle2!DG2,MATCH(Tabelle1!I36,_Cina,0),IF(Tabelle1!H36=Tabelle2!DH2,MATCH(Tabelle1!I36,_Rici,0),"Nicht gelistete Sorte/ Klon")))))))</f>
        <v>Nicht gelistete Sorte/ Klon</v>
      </c>
      <c r="K159" s="27" t="str">
        <f>IF(J159="Nicht gelistete Sorte/ Klon","Nicht gelistete Sorte/ Klon","")</f>
        <v>Nicht gelistete Sorte/ Klon</v>
      </c>
      <c r="L159" s="27"/>
      <c r="M159" s="167" t="str">
        <f>IF(K159="",MATCH(K159,K159:K161,0),IF(K160="",MATCH(K160,K159:K161,0),IF(K161="",MATCH(K161,K159:K161,0),"Nicht gelistete Sorte/ Klon")))</f>
        <v>Nicht gelistete Sorte/ Klon</v>
      </c>
      <c r="N159" s="167" t="str">
        <f>IF(M159="Nicht gelistete Sorte/ Klon","Nicht gelistete Sorte/ Klon","")</f>
        <v>Nicht gelistete Sorte/ Klon</v>
      </c>
      <c r="O159" s="153" t="b">
        <f>IF(N159="","",ISERROR(N159))</f>
        <v>0</v>
      </c>
      <c r="P159" s="155" t="str">
        <f>IF(O159=FALSE,"SNV","")</f>
        <v>SNV</v>
      </c>
      <c r="Q159" s="16"/>
      <c r="R159" s="17"/>
    </row>
    <row r="160" spans="1:18">
      <c r="A160" s="51" t="str">
        <f>IF(Tabelle1!H35=Tabelle2!DI2,MATCH(Tabelle1!I35,_3309,0),IF(Tabelle1!H35=Tabelle2!DJ2,MATCH(Tabelle1!I35,_SO4,0),IF(Tabelle1!H35=Tabelle2!DK2,MATCH(Tabelle1!I35,_Sori,0),IF(Tabelle1!H35=Tabelle2!DL2,MATCH(Tabelle1!I35,_8B,0),IF(Tabelle1!H35=Tabelle2!DM2,MATCH(Tabelle1!I35,_101_14_Millardet_et_de_Grasset,0),IF(Tabelle1!H35=Tabelle2!DN2,MATCH(Tabelle1!I35,_110_Richter,0),IF(Tabelle1!H35=Tabelle2!DO2,MATCH(Tabelle1!I35,_161_49_Couderc,0),"Nicht gelistete Sorte/ Klon")))))))</f>
        <v>Nicht gelistete Sorte/ Klon</v>
      </c>
      <c r="B160" s="28" t="str">
        <f>IF(A160="Nicht gelistete Sorte/ Klon","Nicht gelistete Sorte/ Klon","")</f>
        <v>Nicht gelistete Sorte/ Klon</v>
      </c>
      <c r="C160" s="28"/>
      <c r="D160" s="167"/>
      <c r="E160" s="167"/>
      <c r="F160" s="153"/>
      <c r="G160" s="156"/>
      <c r="H160" s="16"/>
      <c r="I160" s="16"/>
      <c r="J160" s="51" t="str">
        <f>IF(Tabelle1!H36=Tabelle2!DI2,MATCH(Tabelle1!I36,_3309,0),IF(Tabelle1!H36=Tabelle2!DJ2,MATCH(Tabelle1!I36,_SO4,0),IF(Tabelle1!H36=Tabelle2!DK2,MATCH(Tabelle1!I36,_Sori,0),IF(Tabelle1!H36=Tabelle2!DL2,MATCH(Tabelle1!I36,_8B,0),IF(Tabelle1!H36=Tabelle2!DM2,MATCH(Tabelle1!I36,_101_14_Millardet_et_de_Grasset,0),IF(Tabelle1!H36=Tabelle2!DN2,MATCH(Tabelle1!I36,_110_Richter,0),IF(Tabelle1!H36=Tabelle2!DO2,MATCH(Tabelle1!I36,_161_49_Couderc,0),"Nicht gelistete Sorte/ Klon")))))))</f>
        <v>Nicht gelistete Sorte/ Klon</v>
      </c>
      <c r="K160" s="28" t="str">
        <f>IF(J160="Nicht gelistete Sorte/ Klon","Nicht gelistete Sorte/ Klon","")</f>
        <v>Nicht gelistete Sorte/ Klon</v>
      </c>
      <c r="L160" s="28"/>
      <c r="M160" s="167"/>
      <c r="N160" s="167"/>
      <c r="O160" s="153"/>
      <c r="P160" s="156"/>
      <c r="Q160" s="16"/>
      <c r="R160" s="17"/>
    </row>
    <row r="161" spans="1:18" ht="13.5" thickBot="1">
      <c r="A161" s="56" t="str">
        <f>IF(Tabelle1!H35=Tabelle2!DP2,MATCH(Tabelle1!I35,_420_A_Millardet_et_de_Grasset,0),IF(Tabelle1!H35=Tabelle2!DQ2,MATCH(Tabelle1!I35,_1103_Paulsen,0),"Nicht gelistete Sorte/ Klon"))</f>
        <v>Nicht gelistete Sorte/ Klon</v>
      </c>
      <c r="B161" s="37" t="str">
        <f>IF(A161="Nicht gelistete Sorte/ Klon","Nicht gelistete Sorte/ Klon","")</f>
        <v>Nicht gelistete Sorte/ Klon</v>
      </c>
      <c r="C161" s="37"/>
      <c r="D161" s="168"/>
      <c r="E161" s="168"/>
      <c r="F161" s="154"/>
      <c r="G161" s="157"/>
      <c r="H161" s="19"/>
      <c r="I161" s="19"/>
      <c r="J161" s="56" t="str">
        <f>IF(Tabelle1!H36=Tabelle2!DP2,MATCH(Tabelle1!I36,_420_A_Millardet_et_de_Grasset,0),IF(Tabelle1!H36=Tabelle2!DQ2,MATCH(Tabelle1!I36,_1103_Paulsen,0),"Nicht gelistete Sorte/ Klon"))</f>
        <v>Nicht gelistete Sorte/ Klon</v>
      </c>
      <c r="K161" s="37" t="str">
        <f>IF(J161="Nicht gelistete Sorte/ Klon","Nicht gelistete Sorte/ Klon","")</f>
        <v>Nicht gelistete Sorte/ Klon</v>
      </c>
      <c r="L161" s="37"/>
      <c r="M161" s="168"/>
      <c r="N161" s="168"/>
      <c r="O161" s="154"/>
      <c r="P161" s="157"/>
      <c r="Q161" s="19"/>
      <c r="R161" s="20"/>
    </row>
  </sheetData>
  <sheetProtection password="FA03" sheet="1" objects="1" scenarios="1"/>
  <mergeCells count="340">
    <mergeCell ref="A1:I1"/>
    <mergeCell ref="J1:R1"/>
    <mergeCell ref="M2:M7"/>
    <mergeCell ref="N2:N7"/>
    <mergeCell ref="O2:O7"/>
    <mergeCell ref="P2:P7"/>
    <mergeCell ref="F2:F7"/>
    <mergeCell ref="E2:E7"/>
    <mergeCell ref="G2:G7"/>
    <mergeCell ref="D2:D7"/>
    <mergeCell ref="M14:M19"/>
    <mergeCell ref="N14:N19"/>
    <mergeCell ref="O14:O19"/>
    <mergeCell ref="P14:P19"/>
    <mergeCell ref="M8:M13"/>
    <mergeCell ref="N8:N13"/>
    <mergeCell ref="O8:O13"/>
    <mergeCell ref="P8:P13"/>
    <mergeCell ref="F8:F13"/>
    <mergeCell ref="E14:E19"/>
    <mergeCell ref="F14:F19"/>
    <mergeCell ref="G8:G13"/>
    <mergeCell ref="D21:D23"/>
    <mergeCell ref="E21:E23"/>
    <mergeCell ref="F21:F23"/>
    <mergeCell ref="G21:G23"/>
    <mergeCell ref="D8:D13"/>
    <mergeCell ref="D14:D19"/>
    <mergeCell ref="G14:G19"/>
    <mergeCell ref="E8:E13"/>
    <mergeCell ref="V14:V19"/>
    <mergeCell ref="W14:W19"/>
    <mergeCell ref="X14:X19"/>
    <mergeCell ref="Y14:Y19"/>
    <mergeCell ref="V8:V13"/>
    <mergeCell ref="W8:W13"/>
    <mergeCell ref="X8:X13"/>
    <mergeCell ref="Y8:Y13"/>
    <mergeCell ref="S1:AA1"/>
    <mergeCell ref="V2:V7"/>
    <mergeCell ref="W2:W7"/>
    <mergeCell ref="X2:X7"/>
    <mergeCell ref="Y2:Y7"/>
    <mergeCell ref="A24:I24"/>
    <mergeCell ref="D25:D30"/>
    <mergeCell ref="E25:E30"/>
    <mergeCell ref="F25:F30"/>
    <mergeCell ref="G25:G30"/>
    <mergeCell ref="V21:V23"/>
    <mergeCell ref="W21:W23"/>
    <mergeCell ref="X21:X23"/>
    <mergeCell ref="Y21:Y23"/>
    <mergeCell ref="S24:AA24"/>
    <mergeCell ref="V25:V30"/>
    <mergeCell ref="W25:W30"/>
    <mergeCell ref="X25:X30"/>
    <mergeCell ref="Y25:Y30"/>
    <mergeCell ref="J24:R24"/>
    <mergeCell ref="M25:M30"/>
    <mergeCell ref="N25:N30"/>
    <mergeCell ref="O25:O30"/>
    <mergeCell ref="P25:P30"/>
    <mergeCell ref="M21:M23"/>
    <mergeCell ref="N21:N23"/>
    <mergeCell ref="O21:O23"/>
    <mergeCell ref="P21:P23"/>
    <mergeCell ref="D44:D46"/>
    <mergeCell ref="E44:E46"/>
    <mergeCell ref="F44:F46"/>
    <mergeCell ref="G44:G46"/>
    <mergeCell ref="D37:D42"/>
    <mergeCell ref="E37:E42"/>
    <mergeCell ref="F37:F42"/>
    <mergeCell ref="G37:G42"/>
    <mergeCell ref="D31:D36"/>
    <mergeCell ref="E31:E36"/>
    <mergeCell ref="F31:F36"/>
    <mergeCell ref="G31:G36"/>
    <mergeCell ref="M44:M46"/>
    <mergeCell ref="N44:N46"/>
    <mergeCell ref="O44:O46"/>
    <mergeCell ref="P44:P46"/>
    <mergeCell ref="M37:M42"/>
    <mergeCell ref="N37:N42"/>
    <mergeCell ref="O37:O42"/>
    <mergeCell ref="P37:P42"/>
    <mergeCell ref="M31:M36"/>
    <mergeCell ref="N31:N36"/>
    <mergeCell ref="O31:O36"/>
    <mergeCell ref="P31:P36"/>
    <mergeCell ref="V44:V46"/>
    <mergeCell ref="W44:W46"/>
    <mergeCell ref="X44:X46"/>
    <mergeCell ref="Y44:Y46"/>
    <mergeCell ref="V37:V42"/>
    <mergeCell ref="W37:W42"/>
    <mergeCell ref="X37:X42"/>
    <mergeCell ref="Y37:Y42"/>
    <mergeCell ref="V31:V36"/>
    <mergeCell ref="W31:W36"/>
    <mergeCell ref="X31:X36"/>
    <mergeCell ref="Y31:Y36"/>
    <mergeCell ref="J47:R47"/>
    <mergeCell ref="M48:M53"/>
    <mergeCell ref="N48:N53"/>
    <mergeCell ref="O48:O53"/>
    <mergeCell ref="P48:P53"/>
    <mergeCell ref="D67:D69"/>
    <mergeCell ref="E67:E69"/>
    <mergeCell ref="F67:F69"/>
    <mergeCell ref="G67:G69"/>
    <mergeCell ref="D60:D65"/>
    <mergeCell ref="E60:E65"/>
    <mergeCell ref="F60:F65"/>
    <mergeCell ref="G60:G65"/>
    <mergeCell ref="D54:D59"/>
    <mergeCell ref="E54:E59"/>
    <mergeCell ref="F54:F59"/>
    <mergeCell ref="G54:G59"/>
    <mergeCell ref="A47:I47"/>
    <mergeCell ref="D48:D53"/>
    <mergeCell ref="E48:E53"/>
    <mergeCell ref="F48:F53"/>
    <mergeCell ref="G48:G53"/>
    <mergeCell ref="M67:M69"/>
    <mergeCell ref="N67:N69"/>
    <mergeCell ref="O67:O69"/>
    <mergeCell ref="P67:P69"/>
    <mergeCell ref="M60:M65"/>
    <mergeCell ref="N60:N65"/>
    <mergeCell ref="O60:O65"/>
    <mergeCell ref="P60:P65"/>
    <mergeCell ref="M54:M59"/>
    <mergeCell ref="N54:N59"/>
    <mergeCell ref="O54:O59"/>
    <mergeCell ref="P54:P59"/>
    <mergeCell ref="V60:V65"/>
    <mergeCell ref="W60:W65"/>
    <mergeCell ref="X60:X65"/>
    <mergeCell ref="Y60:Y65"/>
    <mergeCell ref="V54:V59"/>
    <mergeCell ref="W54:W59"/>
    <mergeCell ref="X54:X59"/>
    <mergeCell ref="Y54:Y59"/>
    <mergeCell ref="S47:AA47"/>
    <mergeCell ref="V48:V53"/>
    <mergeCell ref="W48:W53"/>
    <mergeCell ref="X48:X53"/>
    <mergeCell ref="Y48:Y53"/>
    <mergeCell ref="S70:AA70"/>
    <mergeCell ref="V71:V76"/>
    <mergeCell ref="W71:W76"/>
    <mergeCell ref="X71:X76"/>
    <mergeCell ref="Y71:Y76"/>
    <mergeCell ref="V67:V69"/>
    <mergeCell ref="W67:W69"/>
    <mergeCell ref="X67:X69"/>
    <mergeCell ref="Y67:Y69"/>
    <mergeCell ref="V90:V92"/>
    <mergeCell ref="W90:W92"/>
    <mergeCell ref="X90:X92"/>
    <mergeCell ref="Y90:Y92"/>
    <mergeCell ref="V83:V88"/>
    <mergeCell ref="W83:W88"/>
    <mergeCell ref="X83:X88"/>
    <mergeCell ref="Y83:Y88"/>
    <mergeCell ref="V77:V82"/>
    <mergeCell ref="W77:W82"/>
    <mergeCell ref="X77:X82"/>
    <mergeCell ref="Y77:Y82"/>
    <mergeCell ref="J70:R70"/>
    <mergeCell ref="M71:M76"/>
    <mergeCell ref="N71:N76"/>
    <mergeCell ref="O71:O76"/>
    <mergeCell ref="P71:P76"/>
    <mergeCell ref="D90:D92"/>
    <mergeCell ref="E90:E92"/>
    <mergeCell ref="F90:F92"/>
    <mergeCell ref="G90:G92"/>
    <mergeCell ref="D83:D88"/>
    <mergeCell ref="E83:E88"/>
    <mergeCell ref="F83:F88"/>
    <mergeCell ref="G83:G88"/>
    <mergeCell ref="D77:D82"/>
    <mergeCell ref="E77:E82"/>
    <mergeCell ref="F77:F82"/>
    <mergeCell ref="G77:G82"/>
    <mergeCell ref="A70:I70"/>
    <mergeCell ref="D71:D76"/>
    <mergeCell ref="E71:E76"/>
    <mergeCell ref="F71:F76"/>
    <mergeCell ref="G71:G76"/>
    <mergeCell ref="M90:M92"/>
    <mergeCell ref="N90:N92"/>
    <mergeCell ref="O90:O92"/>
    <mergeCell ref="P90:P92"/>
    <mergeCell ref="M83:M88"/>
    <mergeCell ref="N83:N88"/>
    <mergeCell ref="O83:O88"/>
    <mergeCell ref="P83:P88"/>
    <mergeCell ref="M77:M82"/>
    <mergeCell ref="N77:N82"/>
    <mergeCell ref="O77:O82"/>
    <mergeCell ref="P77:P82"/>
    <mergeCell ref="J93:R93"/>
    <mergeCell ref="M94:M99"/>
    <mergeCell ref="N94:N99"/>
    <mergeCell ref="O94:O99"/>
    <mergeCell ref="P94:P99"/>
    <mergeCell ref="D113:D115"/>
    <mergeCell ref="E113:E115"/>
    <mergeCell ref="F113:F115"/>
    <mergeCell ref="G113:G115"/>
    <mergeCell ref="D106:D111"/>
    <mergeCell ref="E106:E111"/>
    <mergeCell ref="F106:F111"/>
    <mergeCell ref="G106:G111"/>
    <mergeCell ref="D100:D105"/>
    <mergeCell ref="E100:E105"/>
    <mergeCell ref="F100:F105"/>
    <mergeCell ref="G100:G105"/>
    <mergeCell ref="A93:I93"/>
    <mergeCell ref="D94:D99"/>
    <mergeCell ref="E94:E99"/>
    <mergeCell ref="F94:F99"/>
    <mergeCell ref="G94:G99"/>
    <mergeCell ref="M113:M115"/>
    <mergeCell ref="N113:N115"/>
    <mergeCell ref="O113:O115"/>
    <mergeCell ref="P113:P115"/>
    <mergeCell ref="M106:M111"/>
    <mergeCell ref="N106:N111"/>
    <mergeCell ref="O106:O111"/>
    <mergeCell ref="P106:P111"/>
    <mergeCell ref="M100:M105"/>
    <mergeCell ref="N100:N105"/>
    <mergeCell ref="O100:O105"/>
    <mergeCell ref="P100:P105"/>
    <mergeCell ref="V106:V111"/>
    <mergeCell ref="W106:W111"/>
    <mergeCell ref="X106:X111"/>
    <mergeCell ref="Y106:Y111"/>
    <mergeCell ref="V100:V105"/>
    <mergeCell ref="W100:W105"/>
    <mergeCell ref="X100:X105"/>
    <mergeCell ref="Y100:Y105"/>
    <mergeCell ref="S93:AA93"/>
    <mergeCell ref="V94:V99"/>
    <mergeCell ref="W94:W99"/>
    <mergeCell ref="X94:X99"/>
    <mergeCell ref="Y94:Y99"/>
    <mergeCell ref="S116:AA116"/>
    <mergeCell ref="V117:V122"/>
    <mergeCell ref="W117:W122"/>
    <mergeCell ref="X117:X122"/>
    <mergeCell ref="Y117:Y122"/>
    <mergeCell ref="V113:V115"/>
    <mergeCell ref="W113:W115"/>
    <mergeCell ref="X113:X115"/>
    <mergeCell ref="Y113:Y115"/>
    <mergeCell ref="V136:V138"/>
    <mergeCell ref="W136:W138"/>
    <mergeCell ref="X136:X138"/>
    <mergeCell ref="Y136:Y138"/>
    <mergeCell ref="V129:V134"/>
    <mergeCell ref="W129:W134"/>
    <mergeCell ref="X129:X134"/>
    <mergeCell ref="Y129:Y134"/>
    <mergeCell ref="V123:V128"/>
    <mergeCell ref="W123:W128"/>
    <mergeCell ref="X123:X128"/>
    <mergeCell ref="Y123:Y128"/>
    <mergeCell ref="J116:R116"/>
    <mergeCell ref="M117:M122"/>
    <mergeCell ref="N117:N122"/>
    <mergeCell ref="O117:O122"/>
    <mergeCell ref="P117:P122"/>
    <mergeCell ref="D136:D138"/>
    <mergeCell ref="E136:E138"/>
    <mergeCell ref="F136:F138"/>
    <mergeCell ref="G136:G138"/>
    <mergeCell ref="D129:D134"/>
    <mergeCell ref="E129:E134"/>
    <mergeCell ref="F129:F134"/>
    <mergeCell ref="G129:G134"/>
    <mergeCell ref="D123:D128"/>
    <mergeCell ref="E123:E128"/>
    <mergeCell ref="F123:F128"/>
    <mergeCell ref="G123:G128"/>
    <mergeCell ref="A116:I116"/>
    <mergeCell ref="D117:D122"/>
    <mergeCell ref="E117:E122"/>
    <mergeCell ref="F117:F122"/>
    <mergeCell ref="G117:G122"/>
    <mergeCell ref="M136:M138"/>
    <mergeCell ref="N136:N138"/>
    <mergeCell ref="O136:O138"/>
    <mergeCell ref="P136:P138"/>
    <mergeCell ref="M129:M134"/>
    <mergeCell ref="N129:N134"/>
    <mergeCell ref="O129:O134"/>
    <mergeCell ref="P129:P134"/>
    <mergeCell ref="M123:M128"/>
    <mergeCell ref="N123:N128"/>
    <mergeCell ref="O123:O128"/>
    <mergeCell ref="P123:P128"/>
    <mergeCell ref="J139:R139"/>
    <mergeCell ref="M140:M145"/>
    <mergeCell ref="N140:N145"/>
    <mergeCell ref="O140:O145"/>
    <mergeCell ref="P140:P145"/>
    <mergeCell ref="D159:D161"/>
    <mergeCell ref="E159:E161"/>
    <mergeCell ref="F159:F161"/>
    <mergeCell ref="G159:G161"/>
    <mergeCell ref="D152:D157"/>
    <mergeCell ref="E152:E157"/>
    <mergeCell ref="F152:F157"/>
    <mergeCell ref="G152:G157"/>
    <mergeCell ref="D146:D151"/>
    <mergeCell ref="E146:E151"/>
    <mergeCell ref="F146:F151"/>
    <mergeCell ref="G146:G151"/>
    <mergeCell ref="A139:I139"/>
    <mergeCell ref="D140:D145"/>
    <mergeCell ref="E140:E145"/>
    <mergeCell ref="F140:F145"/>
    <mergeCell ref="G140:G145"/>
    <mergeCell ref="M159:M161"/>
    <mergeCell ref="N159:N161"/>
    <mergeCell ref="O159:O161"/>
    <mergeCell ref="P159:P161"/>
    <mergeCell ref="M152:M157"/>
    <mergeCell ref="N152:N157"/>
    <mergeCell ref="O152:O157"/>
    <mergeCell ref="P152:P157"/>
    <mergeCell ref="M146:M151"/>
    <mergeCell ref="N146:N151"/>
    <mergeCell ref="O146:O151"/>
    <mergeCell ref="P146:P151"/>
  </mergeCells>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32"/>
  <sheetViews>
    <sheetView workbookViewId="0">
      <selection activeCell="V19" sqref="V19"/>
    </sheetView>
    <sheetView workbookViewId="1"/>
    <sheetView workbookViewId="2"/>
    <sheetView workbookViewId="3"/>
  </sheetViews>
  <sheetFormatPr baseColWidth="10" defaultRowHeight="12.75"/>
  <cols>
    <col min="1" max="1" width="14.28515625" customWidth="1"/>
  </cols>
  <sheetData>
    <row r="3" spans="1:21">
      <c r="A3" s="32" t="s">
        <v>560</v>
      </c>
      <c r="B3" s="32">
        <v>1</v>
      </c>
      <c r="D3" s="32" t="s">
        <v>560</v>
      </c>
      <c r="E3" s="32">
        <v>1</v>
      </c>
      <c r="G3" s="32" t="s">
        <v>560</v>
      </c>
      <c r="H3" s="32">
        <v>1</v>
      </c>
    </row>
    <row r="4" spans="1:21">
      <c r="A4" s="32" t="s">
        <v>541</v>
      </c>
      <c r="B4" s="32">
        <v>2</v>
      </c>
      <c r="D4" s="32" t="s">
        <v>541</v>
      </c>
      <c r="E4" s="32">
        <v>2</v>
      </c>
      <c r="G4" s="32" t="s">
        <v>541</v>
      </c>
      <c r="H4" s="32">
        <v>2</v>
      </c>
    </row>
    <row r="5" spans="1:21">
      <c r="A5" s="32" t="s">
        <v>567</v>
      </c>
      <c r="B5" s="32">
        <v>3</v>
      </c>
      <c r="D5" s="32" t="s">
        <v>567</v>
      </c>
      <c r="E5" s="32">
        <v>3</v>
      </c>
      <c r="G5" s="32" t="s">
        <v>567</v>
      </c>
      <c r="H5" s="32">
        <v>3</v>
      </c>
    </row>
    <row r="6" spans="1:21">
      <c r="A6" s="32" t="s">
        <v>548</v>
      </c>
      <c r="B6" s="32">
        <v>4</v>
      </c>
      <c r="D6" s="32" t="s">
        <v>548</v>
      </c>
      <c r="E6" s="32">
        <v>4</v>
      </c>
      <c r="G6" s="32" t="s">
        <v>548</v>
      </c>
      <c r="H6" s="32">
        <v>4</v>
      </c>
    </row>
    <row r="7" spans="1:21">
      <c r="A7" s="32" t="s">
        <v>574</v>
      </c>
      <c r="B7" s="32">
        <v>5</v>
      </c>
      <c r="D7" s="32" t="s">
        <v>574</v>
      </c>
      <c r="E7" s="32">
        <v>5</v>
      </c>
      <c r="G7" s="32" t="s">
        <v>574</v>
      </c>
      <c r="H7" s="32">
        <v>5</v>
      </c>
    </row>
    <row r="8" spans="1:21">
      <c r="A8" s="32" t="s">
        <v>554</v>
      </c>
      <c r="B8" s="32">
        <v>6</v>
      </c>
      <c r="D8" s="32" t="s">
        <v>554</v>
      </c>
      <c r="E8" s="32">
        <v>6</v>
      </c>
      <c r="G8" s="32" t="s">
        <v>554</v>
      </c>
      <c r="H8" s="32">
        <v>6</v>
      </c>
    </row>
    <row r="9" spans="1:21">
      <c r="A9" s="32" t="s">
        <v>23</v>
      </c>
      <c r="B9" s="32">
        <v>7</v>
      </c>
      <c r="D9" s="32" t="s">
        <v>23</v>
      </c>
      <c r="E9" s="32">
        <v>7</v>
      </c>
      <c r="G9" s="32" t="s">
        <v>23</v>
      </c>
      <c r="H9" s="32">
        <v>7</v>
      </c>
    </row>
    <row r="10" spans="1:21">
      <c r="A10" s="32" t="s">
        <v>24</v>
      </c>
      <c r="B10" s="32">
        <v>8</v>
      </c>
      <c r="D10" s="32" t="s">
        <v>24</v>
      </c>
      <c r="E10" s="32">
        <v>8</v>
      </c>
      <c r="G10" s="32" t="s">
        <v>24</v>
      </c>
      <c r="H10" s="32">
        <v>8</v>
      </c>
    </row>
    <row r="11" spans="1:21">
      <c r="A11" s="32" t="s">
        <v>593</v>
      </c>
      <c r="B11" s="32">
        <v>9</v>
      </c>
      <c r="D11" s="32" t="s">
        <v>593</v>
      </c>
      <c r="E11" s="32">
        <v>9</v>
      </c>
      <c r="G11" s="32" t="s">
        <v>593</v>
      </c>
      <c r="H11" s="32">
        <v>9</v>
      </c>
    </row>
    <row r="16" spans="1:21">
      <c r="A16" t="s">
        <v>757</v>
      </c>
      <c r="B16" t="e">
        <f>VLOOKUP(Tabelle1!E17,$A$3:$B$11,2,0)</f>
        <v>#N/A</v>
      </c>
      <c r="C16" t="e">
        <f>VLOOKUP(Tabelle1!E18,$A$3:$B$11,2,0)</f>
        <v>#N/A</v>
      </c>
      <c r="D16" t="e">
        <f>VLOOKUP(Tabelle1!E19,$A$3:$B$11,2,0)</f>
        <v>#N/A</v>
      </c>
      <c r="E16" t="e">
        <f>VLOOKUP(Tabelle1!E20,$A$3:$B$11,2,0)</f>
        <v>#N/A</v>
      </c>
      <c r="F16" t="e">
        <f>VLOOKUP(Tabelle1!E21,$A$3:$B$11,2,0)</f>
        <v>#N/A</v>
      </c>
      <c r="G16" t="e">
        <f>VLOOKUP(Tabelle1!E22,$A$3:$B$11,2,0)</f>
        <v>#N/A</v>
      </c>
      <c r="H16" t="e">
        <f>VLOOKUP(Tabelle1!E23,$A$3:$B$11,2,0)</f>
        <v>#N/A</v>
      </c>
      <c r="I16" t="e">
        <f>VLOOKUP(Tabelle1!E24,$A$3:$B$11,2,0)</f>
        <v>#N/A</v>
      </c>
      <c r="J16" t="e">
        <f>VLOOKUP(Tabelle1!E25,$A$3:$B$11,2,0)</f>
        <v>#N/A</v>
      </c>
      <c r="K16" t="e">
        <f>VLOOKUP(Tabelle1!E26,$A$3:$B$11,2,0)</f>
        <v>#N/A</v>
      </c>
      <c r="L16" t="e">
        <f>VLOOKUP(Tabelle1!E27,$A$3:$B$11,2,0)</f>
        <v>#N/A</v>
      </c>
      <c r="M16" t="e">
        <f>VLOOKUP(Tabelle1!E28,$A$3:$B$11,2,0)</f>
        <v>#N/A</v>
      </c>
      <c r="N16" t="e">
        <f>VLOOKUP(Tabelle1!E29,$A$3:$B$11,2,0)</f>
        <v>#N/A</v>
      </c>
      <c r="O16" t="e">
        <f>VLOOKUP(Tabelle1!E30,$A$3:$B$11,2,0)</f>
        <v>#N/A</v>
      </c>
      <c r="P16" t="e">
        <f>VLOOKUP(Tabelle1!E31,$A$3:$B$11,2,0)</f>
        <v>#N/A</v>
      </c>
      <c r="Q16" t="e">
        <f>VLOOKUP(Tabelle1!E32,$A$3:$B$11,2,0)</f>
        <v>#N/A</v>
      </c>
      <c r="R16" t="e">
        <f>VLOOKUP(Tabelle1!E33,$A$3:$B$11,2,0)</f>
        <v>#N/A</v>
      </c>
      <c r="S16" t="e">
        <f>VLOOKUP(Tabelle1!E34,$A$3:$B$11,2,0)</f>
        <v>#N/A</v>
      </c>
      <c r="T16" t="e">
        <f>VLOOKUP(Tabelle1!E35,$A$3:$B$11,2,0)</f>
        <v>#N/A</v>
      </c>
      <c r="U16" t="e">
        <f>VLOOKUP(Tabelle1!E36,$A$3:$B$11,2,0)</f>
        <v>#N/A</v>
      </c>
    </row>
    <row r="18" spans="1:25">
      <c r="A18" t="s">
        <v>3</v>
      </c>
      <c r="B18" t="e">
        <f>VLOOKUP(Tabelle1!J17,$D$3:$E$11,2,0)</f>
        <v>#N/A</v>
      </c>
      <c r="C18" t="e">
        <f>VLOOKUP(Tabelle1!J18,$D$3:$E$11,2,0)</f>
        <v>#N/A</v>
      </c>
      <c r="D18" t="e">
        <f>VLOOKUP(Tabelle1!J19,$D$3:$E$11,2,0)</f>
        <v>#N/A</v>
      </c>
      <c r="E18" t="e">
        <f>VLOOKUP(Tabelle1!J20,$D$3:$E$11,2,0)</f>
        <v>#N/A</v>
      </c>
      <c r="F18" t="e">
        <f>VLOOKUP(Tabelle1!J21,$D$3:$E$11,2,0)</f>
        <v>#N/A</v>
      </c>
      <c r="G18" t="e">
        <f>VLOOKUP(Tabelle1!J22,$D$3:$E$11,2,0)</f>
        <v>#N/A</v>
      </c>
      <c r="H18" t="e">
        <f>VLOOKUP(Tabelle1!J23,$D$3:$E$11,2,0)</f>
        <v>#N/A</v>
      </c>
      <c r="I18" t="e">
        <f>VLOOKUP(Tabelle1!J24,$D$3:$E$11,2,0)</f>
        <v>#N/A</v>
      </c>
      <c r="J18" t="e">
        <f>VLOOKUP(Tabelle1!J25,$D$3:$E$11,2,0)</f>
        <v>#N/A</v>
      </c>
      <c r="K18" t="e">
        <f>VLOOKUP(Tabelle1!J26,$D$3:$E$11,2,0)</f>
        <v>#N/A</v>
      </c>
      <c r="L18" t="e">
        <f>VLOOKUP(Tabelle1!J27,$D$3:$E$11,2,0)</f>
        <v>#N/A</v>
      </c>
      <c r="M18" t="e">
        <f>VLOOKUP(Tabelle1!J28,$D$3:$E$11,2,0)</f>
        <v>#N/A</v>
      </c>
      <c r="N18" t="e">
        <f>VLOOKUP(Tabelle1!J29,$D$3:$E$11,2,0)</f>
        <v>#N/A</v>
      </c>
      <c r="O18" t="e">
        <f>VLOOKUP(Tabelle1!J30,$D$3:$E$11,2,0)</f>
        <v>#N/A</v>
      </c>
      <c r="P18" t="e">
        <f>VLOOKUP(Tabelle1!J31,$D$3:$E$11,2,0)</f>
        <v>#N/A</v>
      </c>
      <c r="Q18" t="e">
        <f>VLOOKUP(Tabelle1!J32,$D$3:$E$11,2,0)</f>
        <v>#N/A</v>
      </c>
      <c r="R18" t="e">
        <f>VLOOKUP(Tabelle1!J33,$D$3:$E$11,2,0)</f>
        <v>#N/A</v>
      </c>
      <c r="S18" t="e">
        <f>VLOOKUP(Tabelle1!J34,$D$3:$E$11,2,0)</f>
        <v>#N/A</v>
      </c>
      <c r="T18" t="e">
        <f>VLOOKUP(Tabelle1!J35,$D$3:$E$11,2,0)</f>
        <v>#N/A</v>
      </c>
      <c r="U18" t="e">
        <f>VLOOKUP(Tabelle1!J36,$D$3:$E$11,2,0)</f>
        <v>#N/A</v>
      </c>
    </row>
    <row r="19" spans="1:25">
      <c r="D19" t="e">
        <f>IF(B18&gt;=B16,"geht","geht nicht")</f>
        <v>#N/A</v>
      </c>
      <c r="E19" t="e">
        <f t="shared" ref="E19:W19" si="0">IF(C18&gt;=C16,"geht","geht nicht")</f>
        <v>#N/A</v>
      </c>
      <c r="F19" t="e">
        <f t="shared" si="0"/>
        <v>#N/A</v>
      </c>
      <c r="G19" t="e">
        <f t="shared" si="0"/>
        <v>#N/A</v>
      </c>
      <c r="H19" t="e">
        <f t="shared" si="0"/>
        <v>#N/A</v>
      </c>
      <c r="I19" t="e">
        <f t="shared" si="0"/>
        <v>#N/A</v>
      </c>
      <c r="J19" t="e">
        <f t="shared" si="0"/>
        <v>#N/A</v>
      </c>
      <c r="K19" t="e">
        <f t="shared" si="0"/>
        <v>#N/A</v>
      </c>
      <c r="L19" t="e">
        <f t="shared" si="0"/>
        <v>#N/A</v>
      </c>
      <c r="M19" t="e">
        <f t="shared" si="0"/>
        <v>#N/A</v>
      </c>
      <c r="N19" t="e">
        <f t="shared" si="0"/>
        <v>#N/A</v>
      </c>
      <c r="O19" t="e">
        <f t="shared" si="0"/>
        <v>#N/A</v>
      </c>
      <c r="P19" t="e">
        <f t="shared" si="0"/>
        <v>#N/A</v>
      </c>
      <c r="Q19" t="e">
        <f t="shared" si="0"/>
        <v>#N/A</v>
      </c>
      <c r="R19" t="e">
        <f t="shared" si="0"/>
        <v>#N/A</v>
      </c>
      <c r="S19" t="e">
        <f t="shared" si="0"/>
        <v>#N/A</v>
      </c>
      <c r="T19" t="e">
        <f t="shared" si="0"/>
        <v>#N/A</v>
      </c>
      <c r="U19" t="e">
        <f t="shared" si="0"/>
        <v>#N/A</v>
      </c>
      <c r="V19" t="e">
        <f t="shared" si="0"/>
        <v>#N/A</v>
      </c>
      <c r="W19" t="e">
        <f t="shared" si="0"/>
        <v>#N/A</v>
      </c>
    </row>
    <row r="20" spans="1:25">
      <c r="A20" t="s">
        <v>758</v>
      </c>
      <c r="B20" t="e">
        <f>VLOOKUP(Tabelle1!N17,G3:$H$11,2,0)</f>
        <v>#N/A</v>
      </c>
      <c r="C20" t="e">
        <f>VLOOKUP(Tabelle1!N18,G3:$H$11,2,0)</f>
        <v>#N/A</v>
      </c>
      <c r="D20" t="e">
        <f>VLOOKUP(Tabelle1!N19,G3:$H$11,2,0)</f>
        <v>#N/A</v>
      </c>
      <c r="E20" t="e">
        <f>VLOOKUP(Tabelle1!N20,G3:$H$11,2,0)</f>
        <v>#N/A</v>
      </c>
      <c r="F20" t="e">
        <f>VLOOKUP(Tabelle1!N21,G3:$H$11,2,0)</f>
        <v>#N/A</v>
      </c>
      <c r="G20" t="e">
        <f>VLOOKUP(Tabelle1!N22,G3:$H$11,2,0)</f>
        <v>#N/A</v>
      </c>
      <c r="H20" t="e">
        <f>VLOOKUP(Tabelle1!N23,G3:$H$11,2,0)</f>
        <v>#N/A</v>
      </c>
      <c r="I20" t="e">
        <f>VLOOKUP(Tabelle1!N24,G3:$H$11,2,0)</f>
        <v>#N/A</v>
      </c>
      <c r="J20" t="e">
        <f>VLOOKUP(Tabelle1!N25,G3:$H$11,2,0)</f>
        <v>#N/A</v>
      </c>
      <c r="K20" t="e">
        <f>VLOOKUP(Tabelle1!N26,G3:$H$11,2,0)</f>
        <v>#N/A</v>
      </c>
      <c r="L20" t="e">
        <f>VLOOKUP(Tabelle1!N27,G3:$H$11,2,0)</f>
        <v>#N/A</v>
      </c>
      <c r="M20" t="e">
        <f>VLOOKUP(Tabelle1!N28,G3:$H$11,2,0)</f>
        <v>#N/A</v>
      </c>
      <c r="N20" t="e">
        <f>VLOOKUP(Tabelle1!N29,G3:$H$11,2,0)</f>
        <v>#N/A</v>
      </c>
      <c r="O20" t="e">
        <f>VLOOKUP(Tabelle1!N30,G3:$H$11,2,0)</f>
        <v>#N/A</v>
      </c>
      <c r="P20" t="e">
        <f>VLOOKUP(Tabelle1!N31,G3:$H$11,2,0)</f>
        <v>#N/A</v>
      </c>
      <c r="Q20" t="e">
        <f>VLOOKUP(Tabelle1!N32,G3:$H$11,2,0)</f>
        <v>#N/A</v>
      </c>
      <c r="R20" t="e">
        <f>VLOOKUP(Tabelle1!N33,G3:$H$11,2,0)</f>
        <v>#N/A</v>
      </c>
      <c r="S20" t="e">
        <f>VLOOKUP(Tabelle1!N34,G3:$H$11,2,0)</f>
        <v>#N/A</v>
      </c>
      <c r="T20" t="e">
        <f>VLOOKUP(Tabelle1!N35,G3:$H$11,2,0)</f>
        <v>#N/A</v>
      </c>
      <c r="U20" t="e">
        <f>VLOOKUP(Tabelle1!N36,G3:$H$11,2,0)</f>
        <v>#N/A</v>
      </c>
    </row>
    <row r="32" spans="1:25">
      <c r="F32" t="e">
        <f>IF(AND(D19="geht",B20&gt;=B18),"kann beantragt werden","nicht beantragbar")</f>
        <v>#N/A</v>
      </c>
      <c r="G32" t="e">
        <f t="shared" ref="G32:Y32" si="1">IF(AND(E19="geht",C20&gt;=C18),"kann beantragt werden","nicht beantragbar")</f>
        <v>#N/A</v>
      </c>
      <c r="H32" t="e">
        <f t="shared" si="1"/>
        <v>#N/A</v>
      </c>
      <c r="I32" t="e">
        <f t="shared" si="1"/>
        <v>#N/A</v>
      </c>
      <c r="J32" t="e">
        <f t="shared" si="1"/>
        <v>#N/A</v>
      </c>
      <c r="K32" t="e">
        <f t="shared" si="1"/>
        <v>#N/A</v>
      </c>
      <c r="L32" t="e">
        <f t="shared" si="1"/>
        <v>#N/A</v>
      </c>
      <c r="M32" t="e">
        <f t="shared" si="1"/>
        <v>#N/A</v>
      </c>
      <c r="N32" t="e">
        <f t="shared" si="1"/>
        <v>#N/A</v>
      </c>
      <c r="O32" t="e">
        <f t="shared" si="1"/>
        <v>#N/A</v>
      </c>
      <c r="P32" t="e">
        <f t="shared" si="1"/>
        <v>#N/A</v>
      </c>
      <c r="Q32" t="e">
        <f t="shared" si="1"/>
        <v>#N/A</v>
      </c>
      <c r="R32" t="e">
        <f t="shared" si="1"/>
        <v>#N/A</v>
      </c>
      <c r="S32" t="e">
        <f t="shared" si="1"/>
        <v>#N/A</v>
      </c>
      <c r="T32" t="e">
        <f t="shared" si="1"/>
        <v>#N/A</v>
      </c>
      <c r="U32" t="e">
        <f t="shared" si="1"/>
        <v>#N/A</v>
      </c>
      <c r="V32" t="e">
        <f t="shared" si="1"/>
        <v>#N/A</v>
      </c>
      <c r="W32" t="e">
        <f t="shared" si="1"/>
        <v>#N/A</v>
      </c>
      <c r="X32" t="e">
        <f t="shared" si="1"/>
        <v>#N/A</v>
      </c>
      <c r="Y32" t="e">
        <f t="shared" si="1"/>
        <v>#N/A</v>
      </c>
    </row>
  </sheetData>
  <phoneticPr fontId="3" type="noConversion"/>
  <pageMargins left="0.78740157499999996" right="0.78740157499999996" top="0.984251969" bottom="0.984251969" header="0.4921259845" footer="0.492125984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P-Dokument" ma:contentTypeID="0x010100CAC1C5DF2F8A4747BD5B292A85E79AE700A74A731EC59782418DAE0BA944DB0832" ma:contentTypeVersion="20" ma:contentTypeDescription="Dokumente mit Hauszuordnung (muss) und Thema (kann) als Metadaten" ma:contentTypeScope="" ma:versionID="ffe5d70abb474e972b2e98aa53edd8a3">
  <xsd:schema xmlns:xsd="http://www.w3.org/2001/XMLSchema" xmlns:xs="http://www.w3.org/2001/XMLSchema" xmlns:p="http://schemas.microsoft.com/office/2006/metadata/properties" xmlns:ns1="http://schemas.microsoft.com/sharepoint/v3" xmlns:ns2="77a18adb-f851-4ef9-82c7-7dd03982d471" xmlns:ns3="c0c1c5a3-2305-41b9-bea9-01e0f32bd532" targetNamespace="http://schemas.microsoft.com/office/2006/metadata/properties" ma:root="true" ma:fieldsID="947a8a96e6ee719ca1819cf44af0f847" ns1:_="" ns2:_="" ns3:_="">
    <xsd:import namespace="http://schemas.microsoft.com/sharepoint/v3"/>
    <xsd:import namespace="77a18adb-f851-4ef9-82c7-7dd03982d471"/>
    <xsd:import namespace="c0c1c5a3-2305-41b9-bea9-01e0f32bd532"/>
    <xsd:element name="properties">
      <xsd:complexType>
        <xsd:sequence>
          <xsd:element name="documentManagement">
            <xsd:complexType>
              <xsd:all>
                <xsd:element ref="ns1:RoutingRuleDescription"/>
                <xsd:element ref="ns2:l2262d87fef34707aeb1ab617e2e8490" minOccurs="0"/>
                <xsd:element ref="ns2:TaxCatchAll" minOccurs="0"/>
                <xsd:element ref="ns2:TaxCatchAllLabel" minOccurs="0"/>
                <xsd:element ref="ns2:i6c2abccfc944910a52b89e3dd325170" minOccurs="0"/>
                <xsd:element ref="ns2:kdb41432144c4cdca10c978b4cdbd206" minOccurs="0"/>
                <xsd:element ref="ns3:Verantwortlich" minOccurs="0"/>
                <xsd:element ref="ns3:Thema" minOccurs="0"/>
                <xsd:element ref="ns3:Unterthema" minOccurs="0"/>
                <xsd:element ref="ns3:Nr" minOccurs="0"/>
                <xsd:element ref="ns3:Stand" minOccurs="0"/>
                <xsd:element ref="ns3:Neu_x0020_ab_x0020_20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ma:displayName="Beschreibung"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a18adb-f851-4ef9-82c7-7dd03982d471" elementFormDefault="qualified">
    <xsd:import namespace="http://schemas.microsoft.com/office/2006/documentManagement/types"/>
    <xsd:import namespace="http://schemas.microsoft.com/office/infopath/2007/PartnerControls"/>
    <xsd:element name="l2262d87fef34707aeb1ab617e2e8490" ma:index="9" nillable="true" ma:taxonomy="true" ma:internalName="l2262d87fef34707aeb1ab617e2e8490" ma:taxonomyFieldName="Haus" ma:displayName="Zuständigkeit" ma:default="62;#Alle RP|14bb10d8-e93a-427c-bb47-3fa97f492241" ma:fieldId="{52262d87-fef3-4707-aeb1-ab617e2e8490}" ma:sspId="9ae9b296-76c7-4662-acbc-b4a5de9d2b29" ma:termSetId="69183d16-92de-40f4-ab7a-ac0b00c8d372" ma:anchorId="00000000-0000-0000-0000-000000000000" ma:open="false" ma:isKeyword="false">
      <xsd:complexType>
        <xsd:sequence>
          <xsd:element ref="pc:Terms" minOccurs="0" maxOccurs="1"/>
        </xsd:sequence>
      </xsd:complexType>
    </xsd:element>
    <xsd:element name="TaxCatchAll" ma:index="10" nillable="true" ma:displayName="Taxonomiespalte &quot;Alle abfangen&quot;" ma:hidden="true" ma:list="{0394b03c-94f8-44e1-b3f4-a2606ca936ba}" ma:internalName="TaxCatchAll" ma:showField="CatchAllData"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hidden="true" ma:list="{0394b03c-94f8-44e1-b3f4-a2606ca936ba}" ma:internalName="TaxCatchAllLabel" ma:readOnly="true" ma:showField="CatchAllDataLabel"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i6c2abccfc944910a52b89e3dd325170" ma:index="13" nillable="true" ma:taxonomy="true" ma:internalName="i6c2abccfc944910a52b89e3dd325170" ma:taxonomyFieldName="Themenkategorie" ma:displayName="Themenkategorie" ma:default="112;#Landwirtschaft|f0d4f24c-3011-4fe1-9894-056be093b777" ma:fieldId="{26c2abcc-fc94-4910-a52b-89e3dd325170}" ma:sspId="9ae9b296-76c7-4662-acbc-b4a5de9d2b29" ma:termSetId="01b8455e-4422-4082-bf9c-b86330573123" ma:anchorId="00000000-0000-0000-0000-000000000000" ma:open="false" ma:isKeyword="false">
      <xsd:complexType>
        <xsd:sequence>
          <xsd:element ref="pc:Terms" minOccurs="0" maxOccurs="1"/>
        </xsd:sequence>
      </xsd:complexType>
    </xsd:element>
    <xsd:element name="kdb41432144c4cdca10c978b4cdbd206" ma:index="15" nillable="true" ma:taxonomy="true" ma:internalName="kdb41432144c4cdca10c978b4cdbd206" ma:taxonomyFieldName="Dokumentenart" ma:displayName="Dokumentenart" ma:default="" ma:fieldId="{4db41432-144c-4cdc-a10c-978b4cdbd206}" ma:sspId="9ae9b296-76c7-4662-acbc-b4a5de9d2b29" ma:termSetId="a662791e-ed76-447d-bf52-bbade1cd4e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c1c5a3-2305-41b9-bea9-01e0f32bd532" elementFormDefault="qualified">
    <xsd:import namespace="http://schemas.microsoft.com/office/2006/documentManagement/types"/>
    <xsd:import namespace="http://schemas.microsoft.com/office/infopath/2007/PartnerControls"/>
    <xsd:element name="Verantwortlich" ma:index="17" nillable="true" ma:displayName="Verantwortlich" ma:description="für das Dokument verantwortliche Referat/Abteilung, Hinweis für die Redakteure" ma:internalName="Verantwortlich">
      <xsd:simpleType>
        <xsd:restriction base="dms:Text">
          <xsd:maxLength value="255"/>
        </xsd:restriction>
      </xsd:simpleType>
    </xsd:element>
    <xsd:element name="Thema" ma:index="18" nillable="true" ma:displayName="Thema" ma:format="Dropdown" ma:internalName="Thema">
      <xsd:simpleType>
        <xsd:restriction base="dms:Choice">
          <xsd:enumeration value="Agrarmarkt"/>
          <xsd:enumeration value="Baumschnitt"/>
          <xsd:enumeration value="Bienen"/>
          <xsd:enumeration value="Fischerei"/>
          <xsd:enumeration value="Futtermittel"/>
          <xsd:enumeration value="Gartenbau"/>
          <xsd:enumeration value="Geflügel"/>
          <xsd:enumeration value="Markenrecht"/>
          <xsd:enumeration value="Obstbau"/>
          <xsd:enumeration value="Ökologischer Landbau"/>
          <xsd:enumeration value="Pflanzenbeschau"/>
          <xsd:enumeration value="Planzenproduktion"/>
          <xsd:enumeration value="Pflanzenschutz"/>
          <xsd:enumeration value="Teichwirtschaft"/>
          <xsd:enumeration value="Tiergesundheit"/>
          <xsd:enumeration value="Tierhaltung"/>
          <xsd:enumeration value="Tierschutz"/>
          <xsd:enumeration value="Verpackungsholz"/>
          <xsd:enumeration value="Versuchswesen"/>
          <xsd:enumeration value="Weinbau"/>
        </xsd:restriction>
      </xsd:simpleType>
    </xsd:element>
    <xsd:element name="Unterthema" ma:index="19" nillable="true" ma:displayName="Unterthema" ma:internalName="Unterthema">
      <xsd:simpleType>
        <xsd:restriction base="dms:Text">
          <xsd:maxLength value="255"/>
        </xsd:restriction>
      </xsd:simpleType>
    </xsd:element>
    <xsd:element name="Nr" ma:index="20" nillable="true" ma:displayName="Nr" ma:description="Nummer zur Sortierung" ma:internalName="Nr">
      <xsd:simpleType>
        <xsd:restriction base="dms:Text">
          <xsd:maxLength value="255"/>
        </xsd:restriction>
      </xsd:simpleType>
    </xsd:element>
    <xsd:element name="Stand" ma:index="21" nillable="true" ma:displayName="Stand" ma:description="Jahrgang oder Dokumentenerstellungsdatum" ma:internalName="Stand">
      <xsd:simpleType>
        <xsd:restriction base="dms:Text">
          <xsd:maxLength value="255"/>
        </xsd:restriction>
      </xsd:simpleType>
    </xsd:element>
    <xsd:element name="Neu_x0020_ab_x0020_2019" ma:index="22" nillable="true" ma:displayName="Ab 31.12.2018 zu verwenden" ma:description="Formulare ab 31.12.2018 gültig" ma:internalName="Neu_x0020_ab_x0020_2019">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Neu_x0020_ab_x0020_2019 xmlns="c0c1c5a3-2305-41b9-bea9-01e0f32bd532" xsi:nil="true"/>
    <TaxCatchAll xmlns="77a18adb-f851-4ef9-82c7-7dd03982d471">
      <Value>64</Value>
      <Value>83</Value>
      <Value>189</Value>
    </TaxCatchAll>
    <RoutingRuleDescription xmlns="http://schemas.microsoft.com/sharepoint/v3">Antrag auf Anerkennung und Untersuchung von Pfropfreben zur Verwenndung des Pflanzenpasses</RoutingRuleDescription>
    <kdb41432144c4cdca10c978b4cdbd206 xmlns="77a18adb-f851-4ef9-82c7-7dd03982d471">
      <Terms xmlns="http://schemas.microsoft.com/office/infopath/2007/PartnerControls">
        <TermInfo xmlns="http://schemas.microsoft.com/office/infopath/2007/PartnerControls">
          <TermName xmlns="http://schemas.microsoft.com/office/infopath/2007/PartnerControls">Formular</TermName>
          <TermId xmlns="http://schemas.microsoft.com/office/infopath/2007/PartnerControls">7fc6d72f-4f6f-4b39-8392-6605a3452c2e</TermId>
        </TermInfo>
      </Terms>
    </kdb41432144c4cdca10c978b4cdbd206>
    <Verantwortlich xmlns="c0c1c5a3-2305-41b9-bea9-01e0f32bd532">RPS: Ref. 33</Verantwortlich>
    <i6c2abccfc944910a52b89e3dd325170 xmlns="77a18adb-f851-4ef9-82c7-7dd03982d471">
      <Terms xmlns="http://schemas.microsoft.com/office/infopath/2007/PartnerControls">
        <TermInfo xmlns="http://schemas.microsoft.com/office/infopath/2007/PartnerControls">
          <TermName xmlns="http://schemas.microsoft.com/office/infopath/2007/PartnerControls">Wein</TermName>
          <TermId xmlns="http://schemas.microsoft.com/office/infopath/2007/PartnerControls">751d711e-d4c9-4f46-bdfa-5f36fe1f10c4</TermId>
        </TermInfo>
      </Terms>
    </i6c2abccfc944910a52b89e3dd325170>
    <Unterthema xmlns="c0c1c5a3-2305-41b9-bea9-01e0f32bd532">Rebveredler und Rebenzüchter</Unterthema>
    <Stand xmlns="c0c1c5a3-2305-41b9-bea9-01e0f32bd532" xsi:nil="true"/>
    <Thema xmlns="c0c1c5a3-2305-41b9-bea9-01e0f32bd532">Weinbau</Thema>
    <l2262d87fef34707aeb1ab617e2e8490 xmlns="77a18adb-f851-4ef9-82c7-7dd03982d471">
      <Terms xmlns="http://schemas.microsoft.com/office/infopath/2007/PartnerControls">
        <TermInfo xmlns="http://schemas.microsoft.com/office/infopath/2007/PartnerControls">
          <TermName xmlns="http://schemas.microsoft.com/office/infopath/2007/PartnerControls">Stuttgart</TermName>
          <TermId xmlns="http://schemas.microsoft.com/office/infopath/2007/PartnerControls">f45ec47b-8c76-40c9-88dc-0bee6f294437</TermId>
        </TermInfo>
      </Terms>
    </l2262d87fef34707aeb1ab617e2e8490>
    <Nr xmlns="c0c1c5a3-2305-41b9-bea9-01e0f32bd532" xsi:nil="true"/>
  </documentManagement>
</p:properties>
</file>

<file path=customXml/itemProps1.xml><?xml version="1.0" encoding="utf-8"?>
<ds:datastoreItem xmlns:ds="http://schemas.openxmlformats.org/officeDocument/2006/customXml" ds:itemID="{0BCE57A1-CDD8-4E42-B4E3-FC690B8803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7a18adb-f851-4ef9-82c7-7dd03982d471"/>
    <ds:schemaRef ds:uri="c0c1c5a3-2305-41b9-bea9-01e0f32bd5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4FA99C-3EB9-4B69-B636-A75406B934E4}">
  <ds:schemaRefs>
    <ds:schemaRef ds:uri="http://schemas.microsoft.com/sharepoint/v3/contenttype/forms"/>
  </ds:schemaRefs>
</ds:datastoreItem>
</file>

<file path=customXml/itemProps3.xml><?xml version="1.0" encoding="utf-8"?>
<ds:datastoreItem xmlns:ds="http://schemas.openxmlformats.org/officeDocument/2006/customXml" ds:itemID="{1B020A1C-3865-4D6F-B916-B0DFDF38C90B}">
  <ds:schemaRefs>
    <ds:schemaRef ds:uri="http://schemas.microsoft.com/office/2006/metadata/longProperties"/>
  </ds:schemaRefs>
</ds:datastoreItem>
</file>

<file path=customXml/itemProps4.xml><?xml version="1.0" encoding="utf-8"?>
<ds:datastoreItem xmlns:ds="http://schemas.openxmlformats.org/officeDocument/2006/customXml" ds:itemID="{B43100C9-2531-4856-BB87-71D28F3A399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7a18adb-f851-4ef9-82c7-7dd03982d471"/>
    <ds:schemaRef ds:uri="http://purl.org/dc/elements/1.1/"/>
    <ds:schemaRef ds:uri="http://schemas.microsoft.com/office/2006/metadata/properties"/>
    <ds:schemaRef ds:uri="c0c1c5a3-2305-41b9-bea9-01e0f32bd532"/>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138</vt:i4>
      </vt:variant>
    </vt:vector>
  </HeadingPairs>
  <TitlesOfParts>
    <vt:vector size="142" baseType="lpstr">
      <vt:lpstr>Tabelle1</vt:lpstr>
      <vt:lpstr>Tabelle2</vt:lpstr>
      <vt:lpstr>Tabelle3</vt:lpstr>
      <vt:lpstr>Tabelle4</vt:lpstr>
      <vt:lpstr>_101_14_Millardet_et_de_Grasset</vt:lpstr>
      <vt:lpstr>_110_Richter</vt:lpstr>
      <vt:lpstr>_1103_Paulsen</vt:lpstr>
      <vt:lpstr>_125AA</vt:lpstr>
      <vt:lpstr>_161_49_Couderc</vt:lpstr>
      <vt:lpstr>_3309</vt:lpstr>
      <vt:lpstr>_420_A_Millardet_et_de_Grasset</vt:lpstr>
      <vt:lpstr>_5BB</vt:lpstr>
      <vt:lpstr>_5C</vt:lpstr>
      <vt:lpstr>_8B</vt:lpstr>
      <vt:lpstr>_abB6</vt:lpstr>
      <vt:lpstr>_abV8</vt:lpstr>
      <vt:lpstr>_abZ4</vt:lpstr>
      <vt:lpstr>_Binova</vt:lpstr>
      <vt:lpstr>_Börner</vt:lpstr>
      <vt:lpstr>_Cina</vt:lpstr>
      <vt:lpstr>_Rici</vt:lpstr>
      <vt:lpstr>_SO4</vt:lpstr>
      <vt:lpstr>_Sori</vt:lpstr>
      <vt:lpstr>abBvg7</vt:lpstr>
      <vt:lpstr>abnaV3</vt:lpstr>
      <vt:lpstr>abPfZ2</vt:lpstr>
      <vt:lpstr>abZR1</vt:lpstr>
      <vt:lpstr>abZvg5</vt:lpstr>
      <vt:lpstr>Accent</vt:lpstr>
      <vt:lpstr>Acolon</vt:lpstr>
      <vt:lpstr>Albalonga</vt:lpstr>
      <vt:lpstr>Allegro</vt:lpstr>
      <vt:lpstr>Arnsburger</vt:lpstr>
      <vt:lpstr>Auxerrois</vt:lpstr>
      <vt:lpstr>Bacchus</vt:lpstr>
      <vt:lpstr>beantragteKategorie</vt:lpstr>
      <vt:lpstr>Blauburger</vt:lpstr>
      <vt:lpstr>Blauer_Frühburgunder</vt:lpstr>
      <vt:lpstr>Blauer_Limberger</vt:lpstr>
      <vt:lpstr>Blauer_Portugieser</vt:lpstr>
      <vt:lpstr>Blauer_Silvaner</vt:lpstr>
      <vt:lpstr>Blauer_Spätburgunder</vt:lpstr>
      <vt:lpstr>Blauer_Trollinger</vt:lpstr>
      <vt:lpstr>Blauer_Zweigelt</vt:lpstr>
      <vt:lpstr>Bolero</vt:lpstr>
      <vt:lpstr>Bronner</vt:lpstr>
      <vt:lpstr>Cabernet_Carbon</vt:lpstr>
      <vt:lpstr>Cabernet_Carol</vt:lpstr>
      <vt:lpstr>Cabernet_Cortis</vt:lpstr>
      <vt:lpstr>Cabernet_Cubin</vt:lpstr>
      <vt:lpstr>Cabernet_Dorio</vt:lpstr>
      <vt:lpstr>Cabernet_Dorsa</vt:lpstr>
      <vt:lpstr>Cabernet_Franc</vt:lpstr>
      <vt:lpstr>Cabernet_Mitos</vt:lpstr>
      <vt:lpstr>Cabernet_Sauvignon</vt:lpstr>
      <vt:lpstr>Calandro</vt:lpstr>
      <vt:lpstr>Chardonnay</vt:lpstr>
      <vt:lpstr>Dakapo</vt:lpstr>
      <vt:lpstr>Deckrot</vt:lpstr>
      <vt:lpstr>Domina</vt:lpstr>
      <vt:lpstr>Dornfelder</vt:lpstr>
      <vt:lpstr>Tabelle1!Druckbereich</vt:lpstr>
      <vt:lpstr>Dunkelfelder</vt:lpstr>
      <vt:lpstr>Ehrenbreitsteiner</vt:lpstr>
      <vt:lpstr>Ehrenfelser</vt:lpstr>
      <vt:lpstr>Ertragsrebe</vt:lpstr>
      <vt:lpstr>Faberrebe</vt:lpstr>
      <vt:lpstr>Findling</vt:lpstr>
      <vt:lpstr>Freisamer</vt:lpstr>
      <vt:lpstr>Früher_roter_Malvasier</vt:lpstr>
      <vt:lpstr>Gelber_Muskateller</vt:lpstr>
      <vt:lpstr>Goldriesling</vt:lpstr>
      <vt:lpstr>Grüner_Silvaner</vt:lpstr>
      <vt:lpstr>Hegel</vt:lpstr>
      <vt:lpstr>Helfensteiner</vt:lpstr>
      <vt:lpstr>Helios</vt:lpstr>
      <vt:lpstr>Heroldrebe</vt:lpstr>
      <vt:lpstr>Hibernal</vt:lpstr>
      <vt:lpstr>Hölder</vt:lpstr>
      <vt:lpstr>Huxelrebe</vt:lpstr>
      <vt:lpstr>Johanniter</vt:lpstr>
      <vt:lpstr>Juwel</vt:lpstr>
      <vt:lpstr>Kanzler</vt:lpstr>
      <vt:lpstr>Kerner</vt:lpstr>
      <vt:lpstr>Kernling</vt:lpstr>
      <vt:lpstr>Klone</vt:lpstr>
      <vt:lpstr>KloneErtragsrebe</vt:lpstr>
      <vt:lpstr>KloneUnterlagsrebe</vt:lpstr>
      <vt:lpstr>Mariensteiner</vt:lpstr>
      <vt:lpstr>Merlot</vt:lpstr>
      <vt:lpstr>Merzling</vt:lpstr>
      <vt:lpstr>Monarch</vt:lpstr>
      <vt:lpstr>Morio_Muskat</vt:lpstr>
      <vt:lpstr>Müller_Thurgau</vt:lpstr>
      <vt:lpstr>Müllerrebe</vt:lpstr>
      <vt:lpstr>Muskat_Ottonel</vt:lpstr>
      <vt:lpstr>Muskat_Trollinger</vt:lpstr>
      <vt:lpstr>Neronet</vt:lpstr>
      <vt:lpstr>Nobling</vt:lpstr>
      <vt:lpstr>Optima</vt:lpstr>
      <vt:lpstr>Orion</vt:lpstr>
      <vt:lpstr>Ortega</vt:lpstr>
      <vt:lpstr>Osteiner</vt:lpstr>
      <vt:lpstr>Palas</vt:lpstr>
      <vt:lpstr>Perle</vt:lpstr>
      <vt:lpstr>Phoenix</vt:lpstr>
      <vt:lpstr>Phoenix3</vt:lpstr>
      <vt:lpstr>Piroso</vt:lpstr>
      <vt:lpstr>Prinzipal</vt:lpstr>
      <vt:lpstr>Prior</vt:lpstr>
      <vt:lpstr>Reben</vt:lpstr>
      <vt:lpstr>Reberger</vt:lpstr>
      <vt:lpstr>Regent</vt:lpstr>
      <vt:lpstr>Regner</vt:lpstr>
      <vt:lpstr>Reichensteiner</vt:lpstr>
      <vt:lpstr>Rieslaner</vt:lpstr>
      <vt:lpstr>Rondo</vt:lpstr>
      <vt:lpstr>Rotberger</vt:lpstr>
      <vt:lpstr>Roter_Elbling</vt:lpstr>
      <vt:lpstr>Roter_Gutedel</vt:lpstr>
      <vt:lpstr>Roter_Muskateller</vt:lpstr>
      <vt:lpstr>Roter_Traminer</vt:lpstr>
      <vt:lpstr>Rubinet</vt:lpstr>
      <vt:lpstr>Ruländer</vt:lpstr>
      <vt:lpstr>Saphira</vt:lpstr>
      <vt:lpstr>Scheurebe</vt:lpstr>
      <vt:lpstr>Schönburger</vt:lpstr>
      <vt:lpstr>Siegerrebe</vt:lpstr>
      <vt:lpstr>Silcher</vt:lpstr>
      <vt:lpstr>Sirius</vt:lpstr>
      <vt:lpstr>Solaris</vt:lpstr>
      <vt:lpstr>St._Laurent</vt:lpstr>
      <vt:lpstr>Staufer</vt:lpstr>
      <vt:lpstr>Tauberschwarz</vt:lpstr>
      <vt:lpstr>Unterlagsrebe</vt:lpstr>
      <vt:lpstr>Villaris</vt:lpstr>
      <vt:lpstr>Weißer_Burgunder</vt:lpstr>
      <vt:lpstr>Weißer_Elbling</vt:lpstr>
      <vt:lpstr>Weißer_Gutedel</vt:lpstr>
      <vt:lpstr>Weißer_Riesling</vt:lpstr>
      <vt:lpstr>Wildmuskat</vt:lpstr>
      <vt:lpstr>Würzer</vt:lpstr>
    </vt:vector>
  </TitlesOfParts>
  <Company>Innenverwaltung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auf Anerkennung und Untersuchung von Pfropfreben zur Verwenndung des Pflanzenpasses</dc:title>
  <dc:creator>de Jong, Madeleine (RPS)</dc:creator>
  <cp:lastModifiedBy>Zimmermann, Andrea (RPS)</cp:lastModifiedBy>
  <cp:lastPrinted>2013-12-10T13:17:10Z</cp:lastPrinted>
  <dcterms:created xsi:type="dcterms:W3CDTF">2013-01-17T09:01:56Z</dcterms:created>
  <dcterms:modified xsi:type="dcterms:W3CDTF">2021-06-12T09:28:17Z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hemenkategorie">
    <vt:lpwstr>189;#Wein|751d711e-d4c9-4f46-bdfa-5f36fe1f10c4</vt:lpwstr>
  </property>
  <property fmtid="{D5CDD505-2E9C-101B-9397-08002B2CF9AE}" pid="4" name="Dokumentenart">
    <vt:lpwstr>64;#Formular|7fc6d72f-4f6f-4b39-8392-6605a3452c2e</vt:lpwstr>
  </property>
  <property fmtid="{D5CDD505-2E9C-101B-9397-08002B2CF9AE}" pid="5" name="Haus">
    <vt:lpwstr>83;#Stuttgart|f45ec47b-8c76-40c9-88dc-0bee6f294437</vt:lpwstr>
  </property>
</Properties>
</file>